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2" windowHeight="7992"/>
  </bookViews>
  <sheets>
    <sheet name="Costs" sheetId="1" r:id="rId1"/>
  </sheets>
  <externalReferences>
    <externalReference r:id="rId2"/>
  </externalReferences>
  <definedNames>
    <definedName name="costs_top">Costs!$A$59</definedName>
    <definedName name="windows_qty">'[1]Working sheet'!$J$93:$J$104</definedName>
    <definedName name="windows_width">'[1]Working sheet'!$G$93:$G$104</definedName>
  </definedNames>
  <calcPr calcId="145621"/>
</workbook>
</file>

<file path=xl/calcChain.xml><?xml version="1.0" encoding="utf-8"?>
<calcChain xmlns="http://schemas.openxmlformats.org/spreadsheetml/2006/main">
  <c r="K43" i="1" l="1"/>
  <c r="G48" i="1" s="1"/>
  <c r="G62" i="1"/>
  <c r="H62" i="1" s="1"/>
  <c r="J62" i="1"/>
  <c r="J68" i="1" s="1"/>
  <c r="G63" i="1"/>
  <c r="G68" i="1" s="1"/>
  <c r="J63" i="1"/>
  <c r="G64" i="1"/>
  <c r="H64" i="1" s="1"/>
  <c r="J64" i="1"/>
  <c r="G65" i="1"/>
  <c r="H65" i="1" s="1"/>
  <c r="J65" i="1"/>
  <c r="G66" i="1"/>
  <c r="H66" i="1"/>
  <c r="I66" i="1" s="1"/>
  <c r="L66" i="1" s="1"/>
  <c r="J66" i="1"/>
  <c r="E68" i="1"/>
  <c r="F68" i="1"/>
  <c r="K68" i="1"/>
  <c r="G69" i="1"/>
  <c r="H69" i="1"/>
  <c r="I69" i="1" s="1"/>
  <c r="I71" i="1" s="1"/>
  <c r="N70" i="1"/>
  <c r="E71" i="1"/>
  <c r="F71" i="1"/>
  <c r="G71" i="1"/>
  <c r="H71" i="1"/>
  <c r="J71" i="1"/>
  <c r="K71" i="1"/>
  <c r="M71" i="1"/>
  <c r="F73" i="1"/>
  <c r="I64" i="1" l="1"/>
  <c r="L64" i="1" s="1"/>
  <c r="I62" i="1"/>
  <c r="L62" i="1" s="1"/>
  <c r="M66" i="1"/>
  <c r="N66" i="1"/>
  <c r="L69" i="1"/>
  <c r="H63" i="1"/>
  <c r="I65" i="1"/>
  <c r="L65" i="1" s="1"/>
  <c r="M62" i="1" l="1"/>
  <c r="N62" i="1"/>
  <c r="I63" i="1"/>
  <c r="L63" i="1" s="1"/>
  <c r="L68" i="1" s="1"/>
  <c r="F74" i="1" s="1"/>
  <c r="M65" i="1"/>
  <c r="N65" i="1"/>
  <c r="N69" i="1"/>
  <c r="N71" i="1" s="1"/>
  <c r="L71" i="1"/>
  <c r="F75" i="1" s="1"/>
  <c r="M64" i="1"/>
  <c r="N64" i="1"/>
  <c r="H68" i="1"/>
  <c r="I68" i="1" l="1"/>
  <c r="M68" i="1"/>
  <c r="N63" i="1"/>
  <c r="N68" i="1" s="1"/>
  <c r="M63" i="1"/>
  <c r="F76" i="1"/>
  <c r="G49" i="1" s="1"/>
  <c r="G50" i="1" s="1"/>
  <c r="G52" i="1" l="1"/>
  <c r="G51" i="1"/>
</calcChain>
</file>

<file path=xl/sharedStrings.xml><?xml version="1.0" encoding="utf-8"?>
<sst xmlns="http://schemas.openxmlformats.org/spreadsheetml/2006/main" count="85" uniqueCount="80">
  <si>
    <t>Total wage bill for productive and office staff</t>
  </si>
  <si>
    <t xml:space="preserve">Yearly cost For Non Productive Staff </t>
  </si>
  <si>
    <t>Yearly cost For Productive Staff</t>
  </si>
  <si>
    <t>Total productive hours per year</t>
  </si>
  <si>
    <t>Weekly Totals</t>
  </si>
  <si>
    <t>L12/6</t>
  </si>
  <si>
    <t>L12/5</t>
  </si>
  <si>
    <t>Office Staff</t>
  </si>
  <si>
    <t>Other</t>
  </si>
  <si>
    <t>General Opp</t>
  </si>
  <si>
    <t>Craftsman NVQ2</t>
  </si>
  <si>
    <t>Craftsman NVQ3</t>
  </si>
  <si>
    <t>s</t>
  </si>
  <si>
    <t>Gross</t>
  </si>
  <si>
    <t>STAFF PER WK</t>
  </si>
  <si>
    <t>Total Cost per day</t>
  </si>
  <si>
    <t>Total Cost Per Week</t>
  </si>
  <si>
    <t>Productive Hours Per Week</t>
  </si>
  <si>
    <t>Overtime Allowance</t>
  </si>
  <si>
    <t>Hols per year 4wks+8days</t>
  </si>
  <si>
    <t xml:space="preserve">Gross + Ni + Cash </t>
  </si>
  <si>
    <t>Employer Contibution</t>
  </si>
  <si>
    <t>Xmas Bonus</t>
  </si>
  <si>
    <t xml:space="preserve"> Cash</t>
  </si>
  <si>
    <t>Date Updated</t>
  </si>
  <si>
    <t>Earnings Threshold</t>
  </si>
  <si>
    <t>Actual Hourly Cost  Per * Hrs</t>
  </si>
  <si>
    <t>This sheet will work out the actual cost of an employee</t>
  </si>
  <si>
    <t>Yearly cost divided by productive hours</t>
  </si>
  <si>
    <t>Hourly  cost excluding materials for 1 man</t>
  </si>
  <si>
    <t>Divided by 12 months</t>
  </si>
  <si>
    <t>Monthly cost including overheads and wages</t>
  </si>
  <si>
    <t>Overheads plus wages</t>
  </si>
  <si>
    <t>Yearly cost including overheads and wages</t>
  </si>
  <si>
    <t>Total from staff sheet</t>
  </si>
  <si>
    <t>Wage bill   yearly  including paye / ni / employers ni / holidays etc</t>
  </si>
  <si>
    <t>Total overheads from this sheet</t>
  </si>
  <si>
    <t>Overheads yearly</t>
  </si>
  <si>
    <r>
      <t xml:space="preserve">Productive Working weeks </t>
    </r>
    <r>
      <rPr>
        <sz val="9"/>
        <rFont val="Arial"/>
        <family val="2"/>
      </rPr>
      <t>(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excluding holidays )</t>
    </r>
  </si>
  <si>
    <t>Actual weeks</t>
  </si>
  <si>
    <t>Add percentage increase for the following year        5% average</t>
  </si>
  <si>
    <t>Anything else</t>
  </si>
  <si>
    <t>Profit</t>
  </si>
  <si>
    <t>Tax on directors wages</t>
  </si>
  <si>
    <t>Directors wages</t>
  </si>
  <si>
    <t>Work wear and protective gear</t>
  </si>
  <si>
    <t>Tools and equipment</t>
  </si>
  <si>
    <t>Telephones</t>
  </si>
  <si>
    <t>Subscriptions</t>
  </si>
  <si>
    <t>Sick money</t>
  </si>
  <si>
    <t>Sales promotions</t>
  </si>
  <si>
    <t>Renewals and repairs</t>
  </si>
  <si>
    <t>Refreshment</t>
  </si>
  <si>
    <t>Redundancy payments</t>
  </si>
  <si>
    <t>Rates, water and ground rent</t>
  </si>
  <si>
    <t>Printing, post and stationary</t>
  </si>
  <si>
    <t>Office Equipment</t>
  </si>
  <si>
    <t>Motor vehicle purchase</t>
  </si>
  <si>
    <t xml:space="preserve">Motor vehicle expenses tax and insurance </t>
  </si>
  <si>
    <t>Motor fuel</t>
  </si>
  <si>
    <t>Mistakes, call backs and wasted time</t>
  </si>
  <si>
    <t>Missing tools &amp; equipment</t>
  </si>
  <si>
    <t>Inclement weather</t>
  </si>
  <si>
    <t>Health and safety</t>
  </si>
  <si>
    <t>Guarantees</t>
  </si>
  <si>
    <t>Gifts and samples</t>
  </si>
  <si>
    <t>Equipment hire</t>
  </si>
  <si>
    <t>Electricity, gas and heat</t>
  </si>
  <si>
    <t>Directors own personal vehicle insurance and road tax,  %</t>
  </si>
  <si>
    <t>Citb levy, 0.5 % direct employees + 1.5 % for subbies</t>
  </si>
  <si>
    <t>Business insurance ( not vehicles )</t>
  </si>
  <si>
    <t>Bank loan payments and interest</t>
  </si>
  <si>
    <t>Bank interest, card interest and late charges</t>
  </si>
  <si>
    <t>Bank charges</t>
  </si>
  <si>
    <t>Advertising</t>
  </si>
  <si>
    <t>Accountancy</t>
  </si>
  <si>
    <t>Yearly Costs</t>
  </si>
  <si>
    <t>Description</t>
  </si>
  <si>
    <t>Average costs for small building firm ( 4 employees, 1 working director, 1 office staff )</t>
  </si>
  <si>
    <t>Overheads Working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</si>
</sst>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56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0" borderId="0"/>
    <xf numFmtId="0" fontId="3" fillId="0" borderId="0"/>
    <xf numFmtId="2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6">
    <xf numFmtId="0" fontId="0" fillId="0" borderId="0" xfId="0"/>
    <xf numFmtId="0" fontId="0" fillId="4" borderId="0" xfId="0" applyFill="1"/>
    <xf numFmtId="2" fontId="4" fillId="5" borderId="2" xfId="3" applyNumberFormat="1" applyFont="1" applyFill="1" applyBorder="1" applyAlignment="1">
      <alignment horizontal="center" wrapText="1"/>
    </xf>
    <xf numFmtId="0" fontId="4" fillId="5" borderId="3" xfId="3" applyFont="1" applyFill="1" applyBorder="1" applyAlignment="1">
      <alignment horizontal="center" wrapText="1"/>
    </xf>
    <xf numFmtId="4" fontId="4" fillId="5" borderId="3" xfId="3" applyNumberFormat="1" applyFont="1" applyFill="1" applyBorder="1" applyAlignment="1">
      <alignment horizontal="center" wrapText="1"/>
    </xf>
    <xf numFmtId="2" fontId="4" fillId="5" borderId="3" xfId="3" applyNumberFormat="1" applyFont="1" applyFill="1" applyBorder="1" applyAlignment="1">
      <alignment horizontal="center" wrapText="1"/>
    </xf>
    <xf numFmtId="14" fontId="4" fillId="5" borderId="3" xfId="3" applyNumberFormat="1" applyFont="1" applyFill="1" applyBorder="1" applyAlignment="1">
      <alignment horizontal="center" wrapText="1"/>
    </xf>
    <xf numFmtId="0" fontId="5" fillId="5" borderId="4" xfId="3" applyFont="1" applyFill="1" applyBorder="1" applyAlignment="1">
      <alignment wrapText="1"/>
    </xf>
    <xf numFmtId="0" fontId="4" fillId="6" borderId="4" xfId="3" applyFont="1" applyFill="1" applyBorder="1" applyAlignment="1">
      <alignment wrapText="1"/>
    </xf>
    <xf numFmtId="2" fontId="4" fillId="5" borderId="5" xfId="3" applyNumberFormat="1" applyFont="1" applyFill="1" applyBorder="1" applyAlignment="1">
      <alignment horizontal="center" wrapText="1"/>
    </xf>
    <xf numFmtId="0" fontId="4" fillId="5" borderId="0" xfId="3" applyFont="1" applyFill="1" applyBorder="1" applyAlignment="1">
      <alignment horizontal="center" wrapText="1"/>
    </xf>
    <xf numFmtId="4" fontId="4" fillId="5" borderId="0" xfId="3" applyNumberFormat="1" applyFont="1" applyFill="1" applyBorder="1" applyAlignment="1">
      <alignment horizontal="center" wrapText="1"/>
    </xf>
    <xf numFmtId="0" fontId="4" fillId="5" borderId="0" xfId="3" applyFont="1" applyFill="1" applyBorder="1" applyAlignment="1">
      <alignment wrapText="1"/>
    </xf>
    <xf numFmtId="2" fontId="4" fillId="5" borderId="0" xfId="3" applyNumberFormat="1" applyFont="1" applyFill="1" applyBorder="1" applyAlignment="1">
      <alignment horizontal="center" wrapText="1"/>
    </xf>
    <xf numFmtId="0" fontId="4" fillId="6" borderId="9" xfId="3" applyFont="1" applyFill="1" applyBorder="1" applyAlignment="1">
      <alignment wrapText="1"/>
    </xf>
    <xf numFmtId="2" fontId="7" fillId="5" borderId="10" xfId="3" applyNumberFormat="1" applyFont="1" applyFill="1" applyBorder="1" applyAlignment="1">
      <alignment horizontal="center" wrapText="1"/>
    </xf>
    <xf numFmtId="2" fontId="7" fillId="5" borderId="0" xfId="3" applyNumberFormat="1" applyFont="1" applyFill="1" applyBorder="1" applyAlignment="1">
      <alignment horizontal="center" wrapText="1"/>
    </xf>
    <xf numFmtId="2" fontId="7" fillId="5" borderId="11" xfId="3" applyNumberFormat="1" applyFont="1" applyFill="1" applyBorder="1" applyAlignment="1">
      <alignment horizontal="center" wrapText="1"/>
    </xf>
    <xf numFmtId="0" fontId="7" fillId="5" borderId="12" xfId="3" applyFont="1" applyFill="1" applyBorder="1" applyAlignment="1">
      <alignment wrapText="1"/>
    </xf>
    <xf numFmtId="0" fontId="8" fillId="6" borderId="9" xfId="3" applyFont="1" applyFill="1" applyBorder="1" applyAlignment="1">
      <alignment wrapText="1"/>
    </xf>
    <xf numFmtId="2" fontId="7" fillId="0" borderId="13" xfId="3" applyNumberFormat="1" applyFont="1" applyFill="1" applyBorder="1" applyAlignment="1">
      <alignment horizontal="center" wrapText="1"/>
    </xf>
    <xf numFmtId="2" fontId="7" fillId="0" borderId="14" xfId="3" applyNumberFormat="1" applyFont="1" applyFill="1" applyBorder="1" applyAlignment="1">
      <alignment horizontal="center" wrapText="1"/>
    </xf>
    <xf numFmtId="0" fontId="7" fillId="0" borderId="15" xfId="3" applyFont="1" applyFill="1" applyBorder="1" applyAlignment="1">
      <alignment wrapText="1"/>
    </xf>
    <xf numFmtId="2" fontId="4" fillId="7" borderId="16" xfId="3" applyNumberFormat="1" applyFont="1" applyFill="1" applyBorder="1" applyAlignment="1">
      <alignment horizontal="center" wrapText="1"/>
    </xf>
    <xf numFmtId="2" fontId="4" fillId="7" borderId="17" xfId="3" applyNumberFormat="1" applyFont="1" applyFill="1" applyBorder="1" applyAlignment="1">
      <alignment horizontal="center" wrapText="1"/>
    </xf>
    <xf numFmtId="2" fontId="4" fillId="7" borderId="4" xfId="3" applyNumberFormat="1" applyFont="1" applyFill="1" applyBorder="1" applyAlignment="1">
      <alignment horizontal="center" wrapText="1"/>
    </xf>
    <xf numFmtId="2" fontId="4" fillId="7" borderId="3" xfId="3" applyNumberFormat="1" applyFont="1" applyFill="1" applyBorder="1" applyAlignment="1">
      <alignment horizontal="center" wrapText="1"/>
    </xf>
    <xf numFmtId="4" fontId="4" fillId="8" borderId="18" xfId="3" applyNumberFormat="1" applyFont="1" applyFill="1" applyBorder="1" applyAlignment="1">
      <alignment horizontal="center" wrapText="1"/>
    </xf>
    <xf numFmtId="0" fontId="4" fillId="8" borderId="3" xfId="3" applyFont="1" applyFill="1" applyBorder="1" applyAlignment="1">
      <alignment horizontal="center" wrapText="1"/>
    </xf>
    <xf numFmtId="14" fontId="4" fillId="8" borderId="18" xfId="3" applyNumberFormat="1" applyFont="1" applyFill="1" applyBorder="1" applyAlignment="1">
      <alignment horizontal="center" wrapText="1"/>
    </xf>
    <xf numFmtId="0" fontId="5" fillId="0" borderId="4" xfId="3" applyFont="1" applyFill="1" applyBorder="1" applyAlignment="1">
      <alignment wrapText="1"/>
    </xf>
    <xf numFmtId="0" fontId="3" fillId="6" borderId="9" xfId="4" applyFill="1" applyBorder="1"/>
    <xf numFmtId="2" fontId="7" fillId="0" borderId="13" xfId="3" applyNumberFormat="1" applyFont="1" applyFill="1" applyBorder="1" applyAlignment="1" applyProtection="1">
      <alignment horizontal="center" wrapText="1"/>
    </xf>
    <xf numFmtId="2" fontId="7" fillId="0" borderId="14" xfId="3" applyNumberFormat="1" applyFont="1" applyFill="1" applyBorder="1" applyAlignment="1" applyProtection="1">
      <alignment horizontal="center" wrapText="1"/>
    </xf>
    <xf numFmtId="14" fontId="7" fillId="0" borderId="14" xfId="3" applyNumberFormat="1" applyFont="1" applyFill="1" applyBorder="1" applyAlignment="1">
      <alignment horizontal="center" wrapText="1"/>
    </xf>
    <xf numFmtId="4" fontId="7" fillId="0" borderId="14" xfId="3" applyNumberFormat="1" applyFont="1" applyFill="1" applyBorder="1" applyAlignment="1">
      <alignment horizontal="center" wrapText="1"/>
    </xf>
    <xf numFmtId="2" fontId="4" fillId="7" borderId="5" xfId="3" applyNumberFormat="1" applyFont="1" applyFill="1" applyBorder="1" applyAlignment="1">
      <alignment horizontal="center" wrapText="1"/>
    </xf>
    <xf numFmtId="2" fontId="4" fillId="7" borderId="18" xfId="3" applyNumberFormat="1" applyFont="1" applyFill="1" applyBorder="1" applyAlignment="1">
      <alignment horizontal="center" wrapText="1"/>
    </xf>
    <xf numFmtId="2" fontId="4" fillId="8" borderId="18" xfId="3" applyNumberFormat="1" applyFont="1" applyFill="1" applyBorder="1" applyAlignment="1">
      <alignment horizontal="center" wrapText="1"/>
    </xf>
    <xf numFmtId="4" fontId="4" fillId="8" borderId="19" xfId="3" applyNumberFormat="1" applyFont="1" applyFill="1" applyBorder="1" applyAlignment="1">
      <alignment horizontal="center" wrapText="1"/>
    </xf>
    <xf numFmtId="0" fontId="4" fillId="8" borderId="0" xfId="3" applyFont="1" applyFill="1" applyBorder="1" applyAlignment="1">
      <alignment horizontal="center" wrapText="1"/>
    </xf>
    <xf numFmtId="14" fontId="4" fillId="8" borderId="19" xfId="3" applyNumberFormat="1" applyFont="1" applyFill="1" applyBorder="1" applyAlignment="1">
      <alignment horizontal="center" wrapText="1"/>
    </xf>
    <xf numFmtId="0" fontId="5" fillId="0" borderId="9" xfId="3" applyFont="1" applyFill="1" applyBorder="1" applyAlignment="1">
      <alignment wrapText="1"/>
    </xf>
    <xf numFmtId="2" fontId="4" fillId="7" borderId="20" xfId="3" applyNumberFormat="1" applyFont="1" applyFill="1" applyBorder="1" applyAlignment="1">
      <alignment horizontal="center" wrapText="1"/>
    </xf>
    <xf numFmtId="2" fontId="4" fillId="8" borderId="20" xfId="3" applyNumberFormat="1" applyFont="1" applyFill="1" applyBorder="1" applyAlignment="1">
      <alignment horizontal="center" wrapText="1"/>
    </xf>
    <xf numFmtId="4" fontId="4" fillId="8" borderId="20" xfId="3" applyNumberFormat="1" applyFont="1" applyFill="1" applyBorder="1" applyAlignment="1">
      <alignment horizontal="center" wrapText="1"/>
    </xf>
    <xf numFmtId="0" fontId="4" fillId="8" borderId="8" xfId="3" applyFont="1" applyFill="1" applyBorder="1" applyAlignment="1">
      <alignment horizontal="center" wrapText="1"/>
    </xf>
    <xf numFmtId="14" fontId="4" fillId="8" borderId="20" xfId="3" applyNumberFormat="1" applyFont="1" applyFill="1" applyBorder="1" applyAlignment="1">
      <alignment horizontal="center" wrapText="1"/>
    </xf>
    <xf numFmtId="0" fontId="5" fillId="0" borderId="0" xfId="3" applyFont="1" applyFill="1" applyBorder="1" applyAlignment="1">
      <alignment wrapText="1"/>
    </xf>
    <xf numFmtId="0" fontId="4" fillId="8" borderId="18" xfId="3" applyFont="1" applyFill="1" applyBorder="1" applyAlignment="1">
      <alignment horizontal="center" wrapText="1"/>
    </xf>
    <xf numFmtId="0" fontId="4" fillId="0" borderId="3" xfId="3" applyFont="1" applyBorder="1" applyAlignment="1">
      <alignment horizontal="center" wrapText="1"/>
    </xf>
    <xf numFmtId="9" fontId="4" fillId="8" borderId="3" xfId="3" applyNumberFormat="1" applyFont="1" applyFill="1" applyBorder="1" applyAlignment="1">
      <alignment horizontal="center" wrapText="1"/>
    </xf>
    <xf numFmtId="0" fontId="4" fillId="8" borderId="18" xfId="3" applyNumberFormat="1" applyFont="1" applyFill="1" applyBorder="1" applyAlignment="1">
      <alignment horizontal="center" wrapText="1"/>
    </xf>
    <xf numFmtId="0" fontId="4" fillId="0" borderId="3" xfId="3" applyFont="1" applyFill="1" applyBorder="1" applyAlignment="1">
      <alignment horizontal="center" wrapText="1"/>
    </xf>
    <xf numFmtId="10" fontId="4" fillId="7" borderId="18" xfId="3" applyNumberFormat="1" applyFont="1" applyFill="1" applyBorder="1" applyAlignment="1">
      <alignment horizontal="center" wrapText="1"/>
    </xf>
    <xf numFmtId="9" fontId="4" fillId="0" borderId="18" xfId="3" applyNumberFormat="1" applyFont="1" applyFill="1" applyBorder="1" applyAlignment="1">
      <alignment horizontal="center" wrapText="1"/>
    </xf>
    <xf numFmtId="0" fontId="4" fillId="5" borderId="4" xfId="3" applyFont="1" applyFill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0" fontId="4" fillId="5" borderId="8" xfId="3" applyFont="1" applyFill="1" applyBorder="1" applyAlignment="1">
      <alignment horizontal="center" wrapText="1"/>
    </xf>
    <xf numFmtId="0" fontId="4" fillId="5" borderId="20" xfId="3" applyFont="1" applyFill="1" applyBorder="1" applyAlignment="1">
      <alignment horizontal="center" wrapText="1"/>
    </xf>
    <xf numFmtId="0" fontId="4" fillId="0" borderId="20" xfId="3" applyFont="1" applyFill="1" applyBorder="1" applyAlignment="1">
      <alignment horizontal="center" wrapText="1"/>
    </xf>
    <xf numFmtId="0" fontId="4" fillId="0" borderId="7" xfId="3" applyFont="1" applyFill="1" applyBorder="1" applyAlignment="1">
      <alignment horizontal="center" wrapText="1"/>
    </xf>
    <xf numFmtId="0" fontId="4" fillId="0" borderId="8" xfId="3" applyFont="1" applyFill="1" applyBorder="1" applyAlignment="1">
      <alignment horizontal="center" wrapText="1"/>
    </xf>
    <xf numFmtId="2" fontId="4" fillId="7" borderId="8" xfId="3" applyNumberFormat="1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right" vertical="center" wrapText="1"/>
    </xf>
    <xf numFmtId="0" fontId="8" fillId="6" borderId="8" xfId="3" applyFont="1" applyFill="1" applyBorder="1" applyAlignment="1">
      <alignment horizontal="center" wrapText="1"/>
    </xf>
    <xf numFmtId="0" fontId="9" fillId="6" borderId="8" xfId="3" applyFont="1" applyFill="1" applyBorder="1" applyAlignment="1">
      <alignment horizontal="left"/>
    </xf>
    <xf numFmtId="0" fontId="8" fillId="6" borderId="8" xfId="3" applyFont="1" applyFill="1" applyBorder="1" applyAlignment="1">
      <alignment wrapText="1"/>
    </xf>
    <xf numFmtId="0" fontId="8" fillId="6" borderId="20" xfId="3" applyFont="1" applyFill="1" applyBorder="1" applyAlignment="1">
      <alignment wrapText="1"/>
    </xf>
    <xf numFmtId="2" fontId="10" fillId="4" borderId="0" xfId="5" applyFill="1" applyBorder="1"/>
    <xf numFmtId="2" fontId="10" fillId="4" borderId="0" xfId="5" applyFill="1" applyBorder="1" applyAlignment="1"/>
    <xf numFmtId="0" fontId="0" fillId="4" borderId="0" xfId="0" applyFill="1" applyBorder="1"/>
    <xf numFmtId="2" fontId="3" fillId="4" borderId="0" xfId="5" applyFont="1" applyFill="1" applyBorder="1" applyAlignment="1">
      <alignment horizontal="center"/>
    </xf>
    <xf numFmtId="2" fontId="8" fillId="4" borderId="0" xfId="5" applyFont="1" applyFill="1" applyBorder="1"/>
    <xf numFmtId="0" fontId="10" fillId="4" borderId="0" xfId="5" applyNumberFormat="1" applyFont="1" applyFill="1" applyBorder="1" applyAlignment="1">
      <alignment horizontal="center"/>
    </xf>
    <xf numFmtId="2" fontId="10" fillId="0" borderId="2" xfId="5" applyBorder="1"/>
    <xf numFmtId="2" fontId="10" fillId="0" borderId="3" xfId="5" applyBorder="1" applyAlignment="1"/>
    <xf numFmtId="0" fontId="0" fillId="0" borderId="3" xfId="0" applyBorder="1"/>
    <xf numFmtId="2" fontId="3" fillId="0" borderId="3" xfId="5" applyFont="1" applyFill="1" applyBorder="1" applyAlignment="1">
      <alignment horizontal="center"/>
    </xf>
    <xf numFmtId="2" fontId="8" fillId="0" borderId="4" xfId="5" applyFont="1" applyBorder="1"/>
    <xf numFmtId="0" fontId="10" fillId="6" borderId="18" xfId="5" applyNumberFormat="1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2" fontId="11" fillId="0" borderId="0" xfId="5" applyFont="1" applyBorder="1" applyAlignment="1">
      <alignment horizontal="left"/>
    </xf>
    <xf numFmtId="0" fontId="2" fillId="3" borderId="1" xfId="2" applyBorder="1"/>
    <xf numFmtId="2" fontId="2" fillId="3" borderId="1" xfId="2" applyNumberFormat="1" applyBorder="1"/>
    <xf numFmtId="0" fontId="10" fillId="6" borderId="19" xfId="5" applyNumberFormat="1" applyFont="1" applyFill="1" applyBorder="1" applyAlignment="1">
      <alignment horizontal="center"/>
    </xf>
    <xf numFmtId="0" fontId="3" fillId="6" borderId="19" xfId="4" applyFill="1" applyBorder="1"/>
    <xf numFmtId="0" fontId="3" fillId="0" borderId="5" xfId="4" applyBorder="1"/>
    <xf numFmtId="0" fontId="3" fillId="0" borderId="0" xfId="4" applyBorder="1"/>
    <xf numFmtId="2" fontId="12" fillId="0" borderId="0" xfId="5" applyFont="1" applyFill="1" applyBorder="1" applyAlignment="1">
      <alignment horizontal="center"/>
    </xf>
    <xf numFmtId="0" fontId="3" fillId="0" borderId="9" xfId="4" applyBorder="1"/>
    <xf numFmtId="43" fontId="10" fillId="8" borderId="0" xfId="5" applyNumberFormat="1" applyFill="1" applyBorder="1" applyAlignment="1">
      <alignment horizontal="center"/>
    </xf>
    <xf numFmtId="2" fontId="8" fillId="0" borderId="9" xfId="5" applyFont="1" applyBorder="1"/>
    <xf numFmtId="2" fontId="3" fillId="0" borderId="0" xfId="5" applyFont="1" applyBorder="1" applyAlignment="1">
      <alignment horizontal="center"/>
    </xf>
    <xf numFmtId="4" fontId="13" fillId="0" borderId="14" xfId="5" applyNumberFormat="1" applyFont="1" applyBorder="1" applyAlignment="1"/>
    <xf numFmtId="0" fontId="14" fillId="6" borderId="18" xfId="5" applyNumberFormat="1" applyFont="1" applyFill="1" applyBorder="1" applyAlignment="1">
      <alignment horizontal="center"/>
    </xf>
    <xf numFmtId="43" fontId="10" fillId="8" borderId="0" xfId="5" applyNumberFormat="1" applyFill="1" applyBorder="1" applyAlignment="1"/>
    <xf numFmtId="0" fontId="14" fillId="6" borderId="19" xfId="5" applyNumberFormat="1" applyFont="1" applyFill="1" applyBorder="1" applyAlignment="1">
      <alignment horizontal="center"/>
    </xf>
    <xf numFmtId="2" fontId="8" fillId="0" borderId="5" xfId="5" applyFont="1" applyBorder="1" applyAlignment="1">
      <alignment horizontal="center" vertical="center" wrapText="1"/>
    </xf>
    <xf numFmtId="2" fontId="4" fillId="0" borderId="0" xfId="5" applyFont="1" applyBorder="1" applyAlignment="1">
      <alignment horizontal="center" vertical="center" wrapText="1"/>
    </xf>
    <xf numFmtId="0" fontId="8" fillId="6" borderId="19" xfId="5" applyNumberFormat="1" applyFont="1" applyFill="1" applyBorder="1" applyAlignment="1">
      <alignment horizontal="center" vertical="center" wrapText="1"/>
    </xf>
    <xf numFmtId="2" fontId="10" fillId="0" borderId="5" xfId="5" applyFont="1" applyBorder="1"/>
    <xf numFmtId="2" fontId="10" fillId="0" borderId="0" xfId="5" applyFont="1" applyBorder="1" applyAlignment="1"/>
    <xf numFmtId="2" fontId="10" fillId="0" borderId="0" xfId="5" applyFont="1" applyBorder="1" applyAlignment="1">
      <alignment horizontal="center"/>
    </xf>
    <xf numFmtId="2" fontId="7" fillId="0" borderId="9" xfId="5" applyFont="1" applyBorder="1" applyAlignment="1">
      <alignment horizontal="left"/>
    </xf>
    <xf numFmtId="2" fontId="15" fillId="9" borderId="6" xfId="5" applyFont="1" applyFill="1" applyBorder="1" applyAlignment="1">
      <alignment vertical="center"/>
    </xf>
    <xf numFmtId="2" fontId="15" fillId="9" borderId="8" xfId="5" applyFont="1" applyFill="1" applyBorder="1" applyAlignment="1">
      <alignment vertical="center"/>
    </xf>
    <xf numFmtId="0" fontId="0" fillId="6" borderId="8" xfId="0" applyFill="1" applyBorder="1"/>
    <xf numFmtId="2" fontId="15" fillId="9" borderId="7" xfId="5" applyFont="1" applyFill="1" applyBorder="1" applyAlignment="1">
      <alignment vertical="center"/>
    </xf>
    <xf numFmtId="0" fontId="3" fillId="6" borderId="20" xfId="4" applyFill="1" applyBorder="1"/>
    <xf numFmtId="0" fontId="5" fillId="5" borderId="7" xfId="3" applyFont="1" applyFill="1" applyBorder="1" applyAlignment="1">
      <alignment vertical="center" wrapText="1"/>
    </xf>
    <xf numFmtId="0" fontId="3" fillId="5" borderId="8" xfId="4" applyFill="1" applyBorder="1" applyAlignment="1">
      <alignment vertical="center" wrapText="1"/>
    </xf>
    <xf numFmtId="0" fontId="3" fillId="5" borderId="6" xfId="4" applyFill="1" applyBorder="1" applyAlignment="1">
      <alignment vertical="center" wrapText="1"/>
    </xf>
    <xf numFmtId="4" fontId="7" fillId="5" borderId="7" xfId="3" applyNumberFormat="1" applyFont="1" applyFill="1" applyBorder="1" applyAlignment="1">
      <alignment horizontal="center" vertical="center" wrapText="1"/>
    </xf>
    <xf numFmtId="0" fontId="6" fillId="5" borderId="6" xfId="4" applyFont="1" applyFill="1" applyBorder="1" applyAlignment="1">
      <alignment horizontal="center" vertical="center" wrapText="1"/>
    </xf>
    <xf numFmtId="2" fontId="14" fillId="0" borderId="9" xfId="5" applyFont="1" applyBorder="1"/>
    <xf numFmtId="2" fontId="14" fillId="0" borderId="0" xfId="5" applyFont="1" applyBorder="1"/>
    <xf numFmtId="0" fontId="4" fillId="0" borderId="21" xfId="3" applyFont="1" applyBorder="1" applyAlignment="1">
      <alignment horizontal="center" wrapText="1"/>
    </xf>
    <xf numFmtId="0" fontId="4" fillId="0" borderId="18" xfId="4" applyFont="1" applyBorder="1" applyAlignment="1">
      <alignment wrapText="1"/>
    </xf>
    <xf numFmtId="2" fontId="8" fillId="0" borderId="9" xfId="5" applyFont="1" applyBorder="1" applyAlignment="1">
      <alignment horizontal="center" vertical="center" wrapText="1"/>
    </xf>
    <xf numFmtId="2" fontId="8" fillId="0" borderId="0" xfId="5" applyFont="1" applyBorder="1" applyAlignment="1">
      <alignment horizontal="center" vertical="center" wrapText="1"/>
    </xf>
    <xf numFmtId="43" fontId="1" fillId="2" borderId="1" xfId="1" applyNumberFormat="1" applyBorder="1" applyAlignment="1">
      <alignment horizontal="center"/>
    </xf>
    <xf numFmtId="2" fontId="2" fillId="3" borderId="24" xfId="2" applyNumberFormat="1" applyBorder="1"/>
    <xf numFmtId="2" fontId="2" fillId="3" borderId="23" xfId="2" applyNumberFormat="1" applyBorder="1"/>
    <xf numFmtId="2" fontId="2" fillId="3" borderId="22" xfId="2" applyNumberFormat="1" applyBorder="1"/>
  </cellXfs>
  <cellStyles count="8">
    <cellStyle name="Calculation" xfId="2" builtinId="22"/>
    <cellStyle name="Hyperlink 2" xfId="6"/>
    <cellStyle name="Neutral" xfId="1" builtinId="28"/>
    <cellStyle name="Normal" xfId="0" builtinId="0"/>
    <cellStyle name="Normal 2" xfId="4"/>
    <cellStyle name="Normal 3" xfId="7"/>
    <cellStyle name="Normal_KMS Tmate Overheads Sheet" xfId="5"/>
    <cellStyle name="Normal_Note.l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Slate_roof_range"/><Relationship Id="rId13" Type="http://schemas.openxmlformats.org/officeDocument/2006/relationships/hyperlink" Target="#Plumming_Range"/><Relationship Id="rId18" Type="http://schemas.openxmlformats.org/officeDocument/2006/relationships/hyperlink" Target="#summary_range"/><Relationship Id="rId3" Type="http://schemas.openxmlformats.org/officeDocument/2006/relationships/hyperlink" Target="#Windows_and_Doors_Range"/><Relationship Id="rId7" Type="http://schemas.openxmlformats.org/officeDocument/2006/relationships/hyperlink" Target="#Tiled_and_Flat_Roofing_range"/><Relationship Id="rId12" Type="http://schemas.openxmlformats.org/officeDocument/2006/relationships/hyperlink" Target="#electrical_range"/><Relationship Id="rId17" Type="http://schemas.openxmlformats.org/officeDocument/2006/relationships/hyperlink" Target="instructions.html" TargetMode="External"/><Relationship Id="rId2" Type="http://schemas.openxmlformats.org/officeDocument/2006/relationships/hyperlink" Target="#meterials_top"/><Relationship Id="rId16" Type="http://schemas.openxmlformats.org/officeDocument/2006/relationships/hyperlink" Target="#Demolition_and_Excavation_menuRange"/><Relationship Id="rId20" Type="http://schemas.openxmlformats.org/officeDocument/2006/relationships/hyperlink" Target="#costs_top"/><Relationship Id="rId1" Type="http://schemas.openxmlformats.org/officeDocument/2006/relationships/hyperlink" Target="#settings_top"/><Relationship Id="rId6" Type="http://schemas.openxmlformats.org/officeDocument/2006/relationships/hyperlink" Target="#Timber_and_joinery_range"/><Relationship Id="rId11" Type="http://schemas.openxmlformats.org/officeDocument/2006/relationships/hyperlink" Target="#Drainage_and_Guttering_range"/><Relationship Id="rId5" Type="http://schemas.openxmlformats.org/officeDocument/2006/relationships/hyperlink" Target="#Floors_range"/><Relationship Id="rId15" Type="http://schemas.openxmlformats.org/officeDocument/2006/relationships/hyperlink" Target="#Blank_Sheet_Range"/><Relationship Id="rId10" Type="http://schemas.openxmlformats.org/officeDocument/2006/relationships/hyperlink" Target="#Plaster_and_materials_range"/><Relationship Id="rId19" Type="http://schemas.openxmlformats.org/officeDocument/2006/relationships/hyperlink" Target="#Miscellaneous_range"/><Relationship Id="rId4" Type="http://schemas.openxmlformats.org/officeDocument/2006/relationships/hyperlink" Target="#Brickwork_and_Blockwork_range"/><Relationship Id="rId9" Type="http://schemas.openxmlformats.org/officeDocument/2006/relationships/hyperlink" Target="#eternits_range"/><Relationship Id="rId14" Type="http://schemas.openxmlformats.org/officeDocument/2006/relationships/hyperlink" Target="#Block_Paving_ran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38100</xdr:rowOff>
    </xdr:from>
    <xdr:to>
      <xdr:col>17</xdr:col>
      <xdr:colOff>19050</xdr:colOff>
      <xdr:row>0</xdr:row>
      <xdr:rowOff>519112</xdr:rowOff>
    </xdr:to>
    <xdr:grpSp>
      <xdr:nvGrpSpPr>
        <xdr:cNvPr id="2" name="Group 1"/>
        <xdr:cNvGrpSpPr/>
      </xdr:nvGrpSpPr>
      <xdr:grpSpPr>
        <a:xfrm>
          <a:off x="47625" y="38100"/>
          <a:ext cx="10410825" cy="481012"/>
          <a:chOff x="33151" y="38100"/>
          <a:chExt cx="10975507" cy="481012"/>
        </a:xfrm>
      </xdr:grpSpPr>
      <xdr:sp macro="" textlink="">
        <xdr:nvSpPr>
          <xdr:cNvPr id="3" name="Rectangle 2">
            <a:hlinkClick xmlns:r="http://schemas.openxmlformats.org/officeDocument/2006/relationships" r:id="rId1"/>
          </xdr:cNvPr>
          <xdr:cNvSpPr/>
        </xdr:nvSpPr>
        <xdr:spPr>
          <a:xfrm>
            <a:off x="33991" y="38100"/>
            <a:ext cx="998233" cy="222250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Settings</a:t>
            </a:r>
          </a:p>
        </xdr:txBody>
      </xdr:sp>
      <xdr:sp macro="" textlink="">
        <xdr:nvSpPr>
          <xdr:cNvPr id="4" name="Rectangle 3">
            <a:hlinkClick xmlns:r="http://schemas.openxmlformats.org/officeDocument/2006/relationships" r:id="rId2"/>
          </xdr:cNvPr>
          <xdr:cNvSpPr/>
        </xdr:nvSpPr>
        <xdr:spPr>
          <a:xfrm>
            <a:off x="1085347" y="38100"/>
            <a:ext cx="928560" cy="222250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Materials</a:t>
            </a:r>
          </a:p>
        </xdr:txBody>
      </xdr:sp>
      <xdr:sp macro="" textlink="">
        <xdr:nvSpPr>
          <xdr:cNvPr id="5" name="Rectangle 4">
            <a:hlinkClick xmlns:r="http://schemas.openxmlformats.org/officeDocument/2006/relationships" r:id="rId3"/>
          </xdr:cNvPr>
          <xdr:cNvSpPr/>
        </xdr:nvSpPr>
        <xdr:spPr>
          <a:xfrm>
            <a:off x="3925937" y="38100"/>
            <a:ext cx="1519874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 Windows</a:t>
            </a:r>
            <a:r>
              <a:rPr lang="en-GB" sz="1000" b="1" baseline="0">
                <a:latin typeface="Times New Roman" pitchFamily="18" charset="0"/>
                <a:cs typeface="Times New Roman" pitchFamily="18" charset="0"/>
              </a:rPr>
              <a:t> &amp; Doors</a:t>
            </a:r>
            <a:endParaRPr lang="en-GB" sz="1000" b="1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" name="Rectangle 5">
            <a:hlinkClick xmlns:r="http://schemas.openxmlformats.org/officeDocument/2006/relationships" r:id="rId4"/>
          </xdr:cNvPr>
          <xdr:cNvSpPr/>
        </xdr:nvSpPr>
        <xdr:spPr>
          <a:xfrm>
            <a:off x="5497191" y="38100"/>
            <a:ext cx="1076874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Brickwork</a:t>
            </a:r>
          </a:p>
        </xdr:txBody>
      </xdr:sp>
      <xdr:sp macro="" textlink="">
        <xdr:nvSpPr>
          <xdr:cNvPr id="7" name="Rectangle 6">
            <a:hlinkClick xmlns:r="http://schemas.openxmlformats.org/officeDocument/2006/relationships" r:id="rId5"/>
          </xdr:cNvPr>
          <xdr:cNvSpPr/>
        </xdr:nvSpPr>
        <xdr:spPr>
          <a:xfrm>
            <a:off x="6630964" y="38100"/>
            <a:ext cx="826304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 Floors</a:t>
            </a:r>
          </a:p>
        </xdr:txBody>
      </xdr:sp>
      <xdr:sp macro="" textlink="">
        <xdr:nvSpPr>
          <xdr:cNvPr id="8" name="Rectangle 7">
            <a:hlinkClick xmlns:r="http://schemas.openxmlformats.org/officeDocument/2006/relationships" r:id="rId6"/>
          </xdr:cNvPr>
          <xdr:cNvSpPr/>
        </xdr:nvSpPr>
        <xdr:spPr>
          <a:xfrm>
            <a:off x="7526718" y="38100"/>
            <a:ext cx="899966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Timber</a:t>
            </a:r>
          </a:p>
        </xdr:txBody>
      </xdr:sp>
      <xdr:sp macro="" textlink="">
        <xdr:nvSpPr>
          <xdr:cNvPr id="9" name="Rectangle 8">
            <a:hlinkClick xmlns:r="http://schemas.openxmlformats.org/officeDocument/2006/relationships" r:id="rId7"/>
          </xdr:cNvPr>
          <xdr:cNvSpPr/>
        </xdr:nvSpPr>
        <xdr:spPr>
          <a:xfrm>
            <a:off x="8480325" y="38100"/>
            <a:ext cx="1467225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Titled/</a:t>
            </a:r>
            <a:r>
              <a:rPr lang="en-GB" sz="1000" b="1" baseline="0">
                <a:latin typeface="Times New Roman" pitchFamily="18" charset="0"/>
                <a:cs typeface="Times New Roman" pitchFamily="18" charset="0"/>
              </a:rPr>
              <a:t> Flat Roofs</a:t>
            </a:r>
            <a:endParaRPr lang="en-GB" sz="1000" b="1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" name="Rectangle 9">
            <a:hlinkClick xmlns:r="http://schemas.openxmlformats.org/officeDocument/2006/relationships" r:id="rId8"/>
          </xdr:cNvPr>
          <xdr:cNvSpPr/>
        </xdr:nvSpPr>
        <xdr:spPr>
          <a:xfrm>
            <a:off x="10007991" y="38100"/>
            <a:ext cx="1000667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Slate</a:t>
            </a:r>
            <a:r>
              <a:rPr lang="en-GB" sz="1000" b="1" baseline="0">
                <a:latin typeface="Times New Roman" pitchFamily="18" charset="0"/>
                <a:cs typeface="Times New Roman" pitchFamily="18" charset="0"/>
              </a:rPr>
              <a:t> Roof</a:t>
            </a:r>
            <a:endParaRPr lang="en-GB" sz="1000" b="1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" name="Rectangle 10">
            <a:hlinkClick xmlns:r="http://schemas.openxmlformats.org/officeDocument/2006/relationships" r:id="rId9"/>
          </xdr:cNvPr>
          <xdr:cNvSpPr/>
        </xdr:nvSpPr>
        <xdr:spPr>
          <a:xfrm>
            <a:off x="33151" y="288158"/>
            <a:ext cx="1000311" cy="226218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Eternits</a:t>
            </a:r>
          </a:p>
        </xdr:txBody>
      </xdr:sp>
      <xdr:sp macro="" textlink="">
        <xdr:nvSpPr>
          <xdr:cNvPr id="12" name="Rectangle 11">
            <a:hlinkClick xmlns:r="http://schemas.openxmlformats.org/officeDocument/2006/relationships" r:id="rId10"/>
          </xdr:cNvPr>
          <xdr:cNvSpPr/>
        </xdr:nvSpPr>
        <xdr:spPr>
          <a:xfrm>
            <a:off x="1072341" y="292099"/>
            <a:ext cx="793777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Plaster</a:t>
            </a:r>
          </a:p>
        </xdr:txBody>
      </xdr:sp>
      <xdr:sp macro="" textlink="">
        <xdr:nvSpPr>
          <xdr:cNvPr id="13" name="Rectangle 12">
            <a:hlinkClick xmlns:r="http://schemas.openxmlformats.org/officeDocument/2006/relationships" r:id="rId11"/>
          </xdr:cNvPr>
          <xdr:cNvSpPr/>
        </xdr:nvSpPr>
        <xdr:spPr>
          <a:xfrm>
            <a:off x="1907458" y="292100"/>
            <a:ext cx="904507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Drainage</a:t>
            </a:r>
          </a:p>
        </xdr:txBody>
      </xdr:sp>
      <xdr:sp macro="" textlink="">
        <xdr:nvSpPr>
          <xdr:cNvPr id="14" name="Rectangle 13">
            <a:hlinkClick xmlns:r="http://schemas.openxmlformats.org/officeDocument/2006/relationships" r:id="rId12"/>
          </xdr:cNvPr>
          <xdr:cNvSpPr/>
        </xdr:nvSpPr>
        <xdr:spPr>
          <a:xfrm>
            <a:off x="2853805" y="292100"/>
            <a:ext cx="870422" cy="2222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Electrics</a:t>
            </a:r>
          </a:p>
        </xdr:txBody>
      </xdr:sp>
      <xdr:sp macro="" textlink="">
        <xdr:nvSpPr>
          <xdr:cNvPr id="15" name="Rectangle 14">
            <a:hlinkClick xmlns:r="http://schemas.openxmlformats.org/officeDocument/2006/relationships" r:id="rId13"/>
          </xdr:cNvPr>
          <xdr:cNvSpPr/>
        </xdr:nvSpPr>
        <xdr:spPr>
          <a:xfrm>
            <a:off x="3767604" y="292101"/>
            <a:ext cx="832806" cy="203199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 baseline="0">
                <a:latin typeface="Times New Roman" pitchFamily="18" charset="0"/>
                <a:cs typeface="Times New Roman" pitchFamily="18" charset="0"/>
              </a:rPr>
              <a:t> </a:t>
            </a:r>
            <a:r>
              <a:rPr lang="en-GB" sz="1000" b="1">
                <a:latin typeface="Times New Roman" pitchFamily="18" charset="0"/>
                <a:cs typeface="Times New Roman" pitchFamily="18" charset="0"/>
              </a:rPr>
              <a:t>Plumbing</a:t>
            </a:r>
          </a:p>
        </xdr:txBody>
      </xdr:sp>
      <xdr:sp macro="" textlink="">
        <xdr:nvSpPr>
          <xdr:cNvPr id="16" name="Rectangle 15">
            <a:hlinkClick xmlns:r="http://schemas.openxmlformats.org/officeDocument/2006/relationships" r:id="rId14"/>
          </xdr:cNvPr>
          <xdr:cNvSpPr/>
        </xdr:nvSpPr>
        <xdr:spPr>
          <a:xfrm>
            <a:off x="4681648" y="292100"/>
            <a:ext cx="999532" cy="217488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Block Paving</a:t>
            </a:r>
          </a:p>
        </xdr:txBody>
      </xdr:sp>
      <xdr:sp macro="" textlink="">
        <xdr:nvSpPr>
          <xdr:cNvPr id="17" name="Rectangle 16">
            <a:hlinkClick xmlns:r="http://schemas.openxmlformats.org/officeDocument/2006/relationships" r:id="rId15"/>
          </xdr:cNvPr>
          <xdr:cNvSpPr/>
        </xdr:nvSpPr>
        <xdr:spPr>
          <a:xfrm>
            <a:off x="5739758" y="288988"/>
            <a:ext cx="907667" cy="22060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Blank Sheet</a:t>
            </a:r>
          </a:p>
        </xdr:txBody>
      </xdr:sp>
      <xdr:sp macro="" textlink="">
        <xdr:nvSpPr>
          <xdr:cNvPr id="18" name="Rectangle 17">
            <a:hlinkClick xmlns:r="http://schemas.openxmlformats.org/officeDocument/2006/relationships" r:id="rId16"/>
          </xdr:cNvPr>
          <xdr:cNvSpPr/>
        </xdr:nvSpPr>
        <xdr:spPr>
          <a:xfrm>
            <a:off x="2064999" y="38100"/>
            <a:ext cx="1801856" cy="223838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Demolition &amp; Excavation</a:t>
            </a:r>
          </a:p>
        </xdr:txBody>
      </xdr:sp>
      <xdr:sp macro="" textlink="">
        <xdr:nvSpPr>
          <xdr:cNvPr id="19" name="Rectangle 18">
            <a:hlinkClick xmlns:r="http://schemas.openxmlformats.org/officeDocument/2006/relationships" r:id="rId17"/>
          </xdr:cNvPr>
          <xdr:cNvSpPr/>
        </xdr:nvSpPr>
        <xdr:spPr>
          <a:xfrm>
            <a:off x="9628934" y="282239"/>
            <a:ext cx="1063783" cy="232111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Instructions</a:t>
            </a:r>
          </a:p>
        </xdr:txBody>
      </xdr:sp>
      <xdr:sp macro="" textlink="">
        <xdr:nvSpPr>
          <xdr:cNvPr id="20" name="Rectangle 19">
            <a:hlinkClick xmlns:r="http://schemas.openxmlformats.org/officeDocument/2006/relationships" r:id="rId18"/>
          </xdr:cNvPr>
          <xdr:cNvSpPr/>
        </xdr:nvSpPr>
        <xdr:spPr>
          <a:xfrm>
            <a:off x="7862176" y="300037"/>
            <a:ext cx="903093" cy="214313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Summary</a:t>
            </a:r>
          </a:p>
        </xdr:txBody>
      </xdr:sp>
      <xdr:sp macro="" textlink="">
        <xdr:nvSpPr>
          <xdr:cNvPr id="21" name="Rectangle 20">
            <a:hlinkClick xmlns:r="http://schemas.openxmlformats.org/officeDocument/2006/relationships" r:id="rId19"/>
          </xdr:cNvPr>
          <xdr:cNvSpPr/>
        </xdr:nvSpPr>
        <xdr:spPr>
          <a:xfrm>
            <a:off x="6698828" y="291319"/>
            <a:ext cx="1100618" cy="223032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Miscellaneous</a:t>
            </a:r>
          </a:p>
        </xdr:txBody>
      </xdr:sp>
      <xdr:sp macro="" textlink="">
        <xdr:nvSpPr>
          <xdr:cNvPr id="22" name="Rectangle 21">
            <a:hlinkClick xmlns:r="http://schemas.openxmlformats.org/officeDocument/2006/relationships" r:id="rId20"/>
          </xdr:cNvPr>
          <xdr:cNvSpPr/>
        </xdr:nvSpPr>
        <xdr:spPr>
          <a:xfrm>
            <a:off x="8826437" y="295275"/>
            <a:ext cx="756398" cy="223837"/>
          </a:xfrm>
          <a:prstGeom prst="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n-GB" sz="1000" b="1">
                <a:latin typeface="Times New Roman" pitchFamily="18" charset="0"/>
                <a:cs typeface="Times New Roman" pitchFamily="18" charset="0"/>
              </a:rPr>
              <a:t>Costs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vin/Dropbox/General%20Files/Builders%20Mate/Alpha%20v216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terials"/>
      <sheetName val="Working sheet"/>
    </sheetNames>
    <sheetDataSet>
      <sheetData sheetId="0"/>
      <sheetData sheetId="1"/>
      <sheetData sheetId="2">
        <row r="93">
          <cell r="G93">
            <v>1.2</v>
          </cell>
        </row>
        <row r="94">
          <cell r="G94">
            <v>1.2</v>
          </cell>
        </row>
        <row r="95">
          <cell r="G95">
            <v>0.62</v>
          </cell>
        </row>
        <row r="96">
          <cell r="G96">
            <v>1.2</v>
          </cell>
        </row>
        <row r="97">
          <cell r="G97">
            <v>1.78</v>
          </cell>
        </row>
        <row r="98">
          <cell r="G98">
            <v>1.78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1" max="11" width="10" customWidth="1"/>
  </cols>
  <sheetData>
    <row r="1" spans="1:34" s="1" customFormat="1" ht="46.5" customHeight="1" x14ac:dyDescent="0.3"/>
    <row r="2" spans="1:34" x14ac:dyDescent="0.3">
      <c r="A2" s="110"/>
      <c r="B2" s="109" t="s">
        <v>79</v>
      </c>
      <c r="C2" s="107"/>
      <c r="D2" s="108"/>
      <c r="E2" s="108"/>
      <c r="F2" s="108"/>
      <c r="G2" s="108"/>
      <c r="H2" s="108"/>
      <c r="I2" s="108"/>
      <c r="J2" s="108"/>
      <c r="K2" s="107"/>
      <c r="L2" s="10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3">
      <c r="A3" s="86"/>
      <c r="B3" s="105" t="s">
        <v>78</v>
      </c>
      <c r="C3" s="104"/>
      <c r="D3" s="82"/>
      <c r="E3" s="82"/>
      <c r="F3" s="82"/>
      <c r="G3" s="82"/>
      <c r="H3" s="82"/>
      <c r="I3" s="82"/>
      <c r="J3" s="82"/>
      <c r="K3" s="103"/>
      <c r="L3" s="10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4" customHeight="1" x14ac:dyDescent="0.3">
      <c r="A4" s="101"/>
      <c r="B4" s="120" t="s">
        <v>77</v>
      </c>
      <c r="C4" s="121"/>
      <c r="D4" s="121"/>
      <c r="E4" s="121"/>
      <c r="F4" s="121"/>
      <c r="G4" s="121"/>
      <c r="H4" s="121"/>
      <c r="I4" s="121"/>
      <c r="J4" s="121"/>
      <c r="K4" s="100" t="s">
        <v>76</v>
      </c>
      <c r="L4" s="9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3">
      <c r="A5" s="98"/>
      <c r="B5" s="116" t="s">
        <v>75</v>
      </c>
      <c r="C5" s="117"/>
      <c r="D5" s="117"/>
      <c r="E5" s="117"/>
      <c r="F5" s="117"/>
      <c r="G5" s="117"/>
      <c r="H5" s="117"/>
      <c r="I5" s="117"/>
      <c r="J5" s="117"/>
      <c r="K5" s="97">
        <v>1454.38</v>
      </c>
      <c r="L5" s="8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3">
      <c r="A6" s="98"/>
      <c r="B6" s="116" t="s">
        <v>74</v>
      </c>
      <c r="C6" s="117"/>
      <c r="D6" s="117"/>
      <c r="E6" s="117"/>
      <c r="F6" s="117"/>
      <c r="G6" s="117"/>
      <c r="H6" s="117"/>
      <c r="I6" s="117"/>
      <c r="J6" s="117"/>
      <c r="K6" s="97">
        <v>1019.38</v>
      </c>
      <c r="L6" s="8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3">
      <c r="A7" s="98"/>
      <c r="B7" s="116" t="s">
        <v>73</v>
      </c>
      <c r="C7" s="117"/>
      <c r="D7" s="117"/>
      <c r="E7" s="117"/>
      <c r="F7" s="117"/>
      <c r="G7" s="117"/>
      <c r="H7" s="117"/>
      <c r="I7" s="117"/>
      <c r="J7" s="117"/>
      <c r="K7" s="97">
        <v>880.57</v>
      </c>
      <c r="L7" s="8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3">
      <c r="A8" s="98"/>
      <c r="B8" s="116" t="s">
        <v>72</v>
      </c>
      <c r="C8" s="117"/>
      <c r="D8" s="117"/>
      <c r="E8" s="117"/>
      <c r="F8" s="117"/>
      <c r="G8" s="117"/>
      <c r="H8" s="117"/>
      <c r="I8" s="117"/>
      <c r="J8" s="117"/>
      <c r="K8" s="97">
        <v>0</v>
      </c>
      <c r="L8" s="8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3">
      <c r="A9" s="98"/>
      <c r="B9" s="116" t="s">
        <v>71</v>
      </c>
      <c r="C9" s="117"/>
      <c r="D9" s="117"/>
      <c r="E9" s="117"/>
      <c r="F9" s="117"/>
      <c r="G9" s="117"/>
      <c r="H9" s="117"/>
      <c r="I9" s="117"/>
      <c r="J9" s="117"/>
      <c r="K9" s="97">
        <v>0</v>
      </c>
      <c r="L9" s="8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3">
      <c r="A10" s="98"/>
      <c r="B10" s="116" t="s">
        <v>70</v>
      </c>
      <c r="C10" s="117"/>
      <c r="D10" s="117"/>
      <c r="E10" s="117"/>
      <c r="F10" s="117"/>
      <c r="G10" s="117"/>
      <c r="H10" s="117"/>
      <c r="I10" s="117"/>
      <c r="J10" s="117"/>
      <c r="K10" s="97">
        <v>2613.52</v>
      </c>
      <c r="L10" s="8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3">
      <c r="A11" s="98"/>
      <c r="B11" s="116" t="s">
        <v>69</v>
      </c>
      <c r="C11" s="117"/>
      <c r="D11" s="117"/>
      <c r="E11" s="117"/>
      <c r="F11" s="117"/>
      <c r="G11" s="117"/>
      <c r="H11" s="117"/>
      <c r="I11" s="117"/>
      <c r="J11" s="117"/>
      <c r="K11" s="97">
        <v>0</v>
      </c>
      <c r="L11" s="8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3">
      <c r="A12" s="98"/>
      <c r="B12" s="116" t="s">
        <v>68</v>
      </c>
      <c r="C12" s="117"/>
      <c r="D12" s="117"/>
      <c r="E12" s="117"/>
      <c r="F12" s="117"/>
      <c r="G12" s="117"/>
      <c r="H12" s="117"/>
      <c r="I12" s="117"/>
      <c r="J12" s="117"/>
      <c r="K12" s="97">
        <v>350</v>
      </c>
      <c r="L12" s="8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3">
      <c r="A13" s="98"/>
      <c r="B13" s="116" t="s">
        <v>67</v>
      </c>
      <c r="C13" s="117"/>
      <c r="D13" s="117"/>
      <c r="E13" s="117"/>
      <c r="F13" s="117"/>
      <c r="G13" s="117"/>
      <c r="H13" s="117"/>
      <c r="I13" s="117"/>
      <c r="J13" s="117"/>
      <c r="K13" s="97">
        <v>411.45</v>
      </c>
      <c r="L13" s="8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3">
      <c r="A14" s="98"/>
      <c r="B14" s="116" t="s">
        <v>66</v>
      </c>
      <c r="C14" s="117"/>
      <c r="D14" s="117"/>
      <c r="E14" s="117"/>
      <c r="F14" s="117"/>
      <c r="G14" s="117"/>
      <c r="H14" s="117"/>
      <c r="I14" s="117"/>
      <c r="J14" s="117"/>
      <c r="K14" s="97">
        <v>0</v>
      </c>
      <c r="L14" s="8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3">
      <c r="A15" s="98"/>
      <c r="B15" s="116" t="s">
        <v>65</v>
      </c>
      <c r="C15" s="117"/>
      <c r="D15" s="117"/>
      <c r="E15" s="117"/>
      <c r="F15" s="117"/>
      <c r="G15" s="117"/>
      <c r="H15" s="117"/>
      <c r="I15" s="117"/>
      <c r="J15" s="117"/>
      <c r="K15" s="97">
        <v>440.35</v>
      </c>
      <c r="L15" s="8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3">
      <c r="A16" s="98"/>
      <c r="B16" s="116" t="s">
        <v>64</v>
      </c>
      <c r="C16" s="117"/>
      <c r="D16" s="117"/>
      <c r="E16" s="117"/>
      <c r="F16" s="117"/>
      <c r="G16" s="117"/>
      <c r="H16" s="117"/>
      <c r="I16" s="117"/>
      <c r="J16" s="117"/>
      <c r="K16" s="97">
        <v>300</v>
      </c>
      <c r="L16" s="8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3">
      <c r="A17" s="98"/>
      <c r="B17" s="116" t="s">
        <v>63</v>
      </c>
      <c r="C17" s="117"/>
      <c r="D17" s="117"/>
      <c r="E17" s="117"/>
      <c r="F17" s="117"/>
      <c r="G17" s="117"/>
      <c r="H17" s="117"/>
      <c r="I17" s="117"/>
      <c r="J17" s="117"/>
      <c r="K17" s="97">
        <v>223.25</v>
      </c>
      <c r="L17" s="8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3">
      <c r="A18" s="98"/>
      <c r="B18" s="116" t="s">
        <v>62</v>
      </c>
      <c r="C18" s="117"/>
      <c r="D18" s="117"/>
      <c r="E18" s="117"/>
      <c r="F18" s="117"/>
      <c r="G18" s="117"/>
      <c r="H18" s="117"/>
      <c r="I18" s="117"/>
      <c r="J18" s="117"/>
      <c r="K18" s="97">
        <v>1500</v>
      </c>
      <c r="L18" s="8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3">
      <c r="A19" s="98"/>
      <c r="B19" s="116" t="s">
        <v>61</v>
      </c>
      <c r="C19" s="117"/>
      <c r="D19" s="117"/>
      <c r="E19" s="117"/>
      <c r="F19" s="117"/>
      <c r="G19" s="117"/>
      <c r="H19" s="117"/>
      <c r="I19" s="117"/>
      <c r="J19" s="117"/>
      <c r="K19" s="97">
        <v>0</v>
      </c>
      <c r="L19" s="8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3">
      <c r="A20" s="98"/>
      <c r="B20" s="116" t="s">
        <v>60</v>
      </c>
      <c r="C20" s="117"/>
      <c r="D20" s="117"/>
      <c r="E20" s="117"/>
      <c r="F20" s="117"/>
      <c r="G20" s="117"/>
      <c r="H20" s="117"/>
      <c r="I20" s="117"/>
      <c r="J20" s="117"/>
      <c r="K20" s="97">
        <v>500</v>
      </c>
      <c r="L20" s="8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3">
      <c r="A21" s="98"/>
      <c r="B21" s="116" t="s">
        <v>59</v>
      </c>
      <c r="C21" s="117"/>
      <c r="D21" s="117"/>
      <c r="E21" s="117"/>
      <c r="F21" s="117"/>
      <c r="G21" s="117"/>
      <c r="H21" s="117"/>
      <c r="I21" s="117"/>
      <c r="J21" s="117"/>
      <c r="K21" s="97">
        <v>4101.5600000000004</v>
      </c>
      <c r="L21" s="8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3">
      <c r="A22" s="98"/>
      <c r="B22" s="116" t="s">
        <v>58</v>
      </c>
      <c r="C22" s="117"/>
      <c r="D22" s="117"/>
      <c r="E22" s="117"/>
      <c r="F22" s="117"/>
      <c r="G22" s="117"/>
      <c r="H22" s="117"/>
      <c r="I22" s="117"/>
      <c r="J22" s="117"/>
      <c r="K22" s="97">
        <v>3299.24</v>
      </c>
      <c r="L22" s="8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3">
      <c r="A23" s="98"/>
      <c r="B23" s="116" t="s">
        <v>57</v>
      </c>
      <c r="C23" s="117"/>
      <c r="D23" s="117"/>
      <c r="E23" s="117"/>
      <c r="F23" s="117"/>
      <c r="G23" s="117"/>
      <c r="H23" s="117"/>
      <c r="I23" s="117"/>
      <c r="J23" s="117"/>
      <c r="K23" s="97">
        <v>0</v>
      </c>
      <c r="L23" s="8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3">
      <c r="A24" s="98"/>
      <c r="B24" s="116" t="s">
        <v>56</v>
      </c>
      <c r="C24" s="117"/>
      <c r="D24" s="117"/>
      <c r="E24" s="117"/>
      <c r="F24" s="117"/>
      <c r="G24" s="117"/>
      <c r="H24" s="117"/>
      <c r="I24" s="117"/>
      <c r="J24" s="117"/>
      <c r="K24" s="97">
        <v>1156.2</v>
      </c>
      <c r="L24" s="8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3">
      <c r="A25" s="98"/>
      <c r="B25" s="116" t="s">
        <v>55</v>
      </c>
      <c r="C25" s="117"/>
      <c r="D25" s="117"/>
      <c r="E25" s="117"/>
      <c r="F25" s="117"/>
      <c r="G25" s="117"/>
      <c r="H25" s="117"/>
      <c r="I25" s="117"/>
      <c r="J25" s="117"/>
      <c r="K25" s="97">
        <v>499.56</v>
      </c>
      <c r="L25" s="8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3">
      <c r="A26" s="98"/>
      <c r="B26" s="116" t="s">
        <v>54</v>
      </c>
      <c r="C26" s="117"/>
      <c r="D26" s="117"/>
      <c r="E26" s="117"/>
      <c r="F26" s="117"/>
      <c r="G26" s="117"/>
      <c r="H26" s="117"/>
      <c r="I26" s="117"/>
      <c r="J26" s="117"/>
      <c r="K26" s="97">
        <v>246.13</v>
      </c>
      <c r="L26" s="8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3">
      <c r="A27" s="98"/>
      <c r="B27" s="116" t="s">
        <v>53</v>
      </c>
      <c r="C27" s="117"/>
      <c r="D27" s="117"/>
      <c r="E27" s="117"/>
      <c r="F27" s="117"/>
      <c r="G27" s="117"/>
      <c r="H27" s="117"/>
      <c r="I27" s="117"/>
      <c r="J27" s="117"/>
      <c r="K27" s="97">
        <v>428</v>
      </c>
      <c r="L27" s="8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3">
      <c r="A28" s="98"/>
      <c r="B28" s="116" t="s">
        <v>52</v>
      </c>
      <c r="C28" s="117"/>
      <c r="D28" s="117"/>
      <c r="E28" s="117"/>
      <c r="F28" s="117"/>
      <c r="G28" s="117"/>
      <c r="H28" s="117"/>
      <c r="I28" s="117"/>
      <c r="J28" s="117"/>
      <c r="K28" s="97">
        <v>7.21</v>
      </c>
      <c r="L28" s="8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3">
      <c r="A29" s="98"/>
      <c r="B29" s="116" t="s">
        <v>51</v>
      </c>
      <c r="C29" s="117"/>
      <c r="D29" s="117"/>
      <c r="E29" s="117"/>
      <c r="F29" s="117"/>
      <c r="G29" s="117"/>
      <c r="H29" s="117"/>
      <c r="I29" s="117"/>
      <c r="J29" s="117"/>
      <c r="K29" s="97">
        <v>74</v>
      </c>
      <c r="L29" s="8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3">
      <c r="A30" s="98"/>
      <c r="B30" s="116" t="s">
        <v>50</v>
      </c>
      <c r="C30" s="117"/>
      <c r="D30" s="117"/>
      <c r="E30" s="117"/>
      <c r="F30" s="117"/>
      <c r="G30" s="117"/>
      <c r="H30" s="117"/>
      <c r="I30" s="117"/>
      <c r="J30" s="117"/>
      <c r="K30" s="97">
        <v>74.36</v>
      </c>
      <c r="L30" s="8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3">
      <c r="A31" s="98"/>
      <c r="B31" s="116" t="s">
        <v>49</v>
      </c>
      <c r="C31" s="117"/>
      <c r="D31" s="117"/>
      <c r="E31" s="117"/>
      <c r="F31" s="117"/>
      <c r="G31" s="117"/>
      <c r="H31" s="117"/>
      <c r="I31" s="117"/>
      <c r="J31" s="117"/>
      <c r="K31" s="97">
        <v>100</v>
      </c>
      <c r="L31" s="8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3">
      <c r="A32" s="98"/>
      <c r="B32" s="116" t="s">
        <v>48</v>
      </c>
      <c r="C32" s="117"/>
      <c r="D32" s="117"/>
      <c r="E32" s="117"/>
      <c r="F32" s="117"/>
      <c r="G32" s="117"/>
      <c r="H32" s="117"/>
      <c r="I32" s="117"/>
      <c r="J32" s="117"/>
      <c r="K32" s="97">
        <v>575.88</v>
      </c>
      <c r="L32" s="8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3">
      <c r="A33" s="98"/>
      <c r="B33" s="116" t="s">
        <v>47</v>
      </c>
      <c r="C33" s="117"/>
      <c r="D33" s="117"/>
      <c r="E33" s="117"/>
      <c r="F33" s="117"/>
      <c r="G33" s="117"/>
      <c r="H33" s="117"/>
      <c r="I33" s="117"/>
      <c r="J33" s="117"/>
      <c r="K33" s="97">
        <v>1313.86</v>
      </c>
      <c r="L33" s="8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3">
      <c r="A34" s="98"/>
      <c r="B34" s="116" t="s">
        <v>46</v>
      </c>
      <c r="C34" s="117"/>
      <c r="D34" s="117"/>
      <c r="E34" s="117"/>
      <c r="F34" s="117"/>
      <c r="G34" s="117"/>
      <c r="H34" s="117"/>
      <c r="I34" s="117"/>
      <c r="J34" s="117"/>
      <c r="K34" s="97">
        <v>64.55</v>
      </c>
      <c r="L34" s="8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3">
      <c r="A35" s="98"/>
      <c r="B35" s="116" t="s">
        <v>45</v>
      </c>
      <c r="C35" s="117"/>
      <c r="D35" s="117"/>
      <c r="E35" s="117"/>
      <c r="F35" s="117"/>
      <c r="G35" s="117"/>
      <c r="H35" s="117"/>
      <c r="I35" s="117"/>
      <c r="J35" s="117"/>
      <c r="K35" s="97">
        <v>298.36</v>
      </c>
      <c r="L35" s="8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3">
      <c r="A36" s="98"/>
      <c r="B36" s="116" t="s">
        <v>44</v>
      </c>
      <c r="C36" s="117"/>
      <c r="D36" s="117"/>
      <c r="E36" s="117"/>
      <c r="F36" s="117"/>
      <c r="G36" s="117"/>
      <c r="H36" s="117"/>
      <c r="I36" s="117"/>
      <c r="J36" s="117"/>
      <c r="K36" s="97">
        <v>35000</v>
      </c>
      <c r="L36" s="8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3">
      <c r="A37" s="98"/>
      <c r="B37" s="116" t="s">
        <v>43</v>
      </c>
      <c r="C37" s="117"/>
      <c r="D37" s="117"/>
      <c r="E37" s="117"/>
      <c r="F37" s="117"/>
      <c r="G37" s="117"/>
      <c r="H37" s="117"/>
      <c r="I37" s="117"/>
      <c r="J37" s="117"/>
      <c r="K37" s="97">
        <v>7000</v>
      </c>
      <c r="L37" s="8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3">
      <c r="A38" s="98"/>
      <c r="B38" s="116" t="s">
        <v>42</v>
      </c>
      <c r="C38" s="117"/>
      <c r="D38" s="117"/>
      <c r="E38" s="117"/>
      <c r="F38" s="117"/>
      <c r="G38" s="117"/>
      <c r="H38" s="117"/>
      <c r="I38" s="117"/>
      <c r="J38" s="117"/>
      <c r="K38" s="97">
        <v>10000</v>
      </c>
      <c r="L38" s="8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3">
      <c r="A39" s="98"/>
      <c r="B39" s="116" t="s">
        <v>41</v>
      </c>
      <c r="C39" s="117"/>
      <c r="D39" s="117"/>
      <c r="E39" s="117"/>
      <c r="F39" s="117"/>
      <c r="G39" s="117"/>
      <c r="H39" s="117"/>
      <c r="I39" s="117"/>
      <c r="J39" s="117"/>
      <c r="K39" s="97">
        <v>0</v>
      </c>
      <c r="L39" s="8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3">
      <c r="A40" s="98"/>
      <c r="B40" s="116" t="s">
        <v>41</v>
      </c>
      <c r="C40" s="117"/>
      <c r="D40" s="117"/>
      <c r="E40" s="117"/>
      <c r="F40" s="117"/>
      <c r="G40" s="117"/>
      <c r="H40" s="117"/>
      <c r="I40" s="117"/>
      <c r="J40" s="117"/>
      <c r="K40" s="97">
        <v>0</v>
      </c>
      <c r="L40" s="8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3">
      <c r="A41" s="98"/>
      <c r="B41" s="116" t="s">
        <v>41</v>
      </c>
      <c r="C41" s="117"/>
      <c r="D41" s="117"/>
      <c r="E41" s="117"/>
      <c r="F41" s="117"/>
      <c r="G41" s="117"/>
      <c r="H41" s="117"/>
      <c r="I41" s="117"/>
      <c r="J41" s="117"/>
      <c r="K41" s="97">
        <v>0</v>
      </c>
      <c r="L41" s="8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3">
      <c r="A42" s="98"/>
      <c r="B42" s="116" t="s">
        <v>40</v>
      </c>
      <c r="C42" s="117"/>
      <c r="D42" s="117"/>
      <c r="E42" s="117"/>
      <c r="F42" s="117"/>
      <c r="G42" s="117"/>
      <c r="H42" s="117"/>
      <c r="I42" s="117"/>
      <c r="J42" s="117"/>
      <c r="K42" s="97">
        <v>3696.59</v>
      </c>
      <c r="L42" s="8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" thickBot="1" x14ac:dyDescent="0.35">
      <c r="A43" s="96"/>
      <c r="B43" s="116"/>
      <c r="C43" s="117"/>
      <c r="D43" s="117"/>
      <c r="E43" s="117"/>
      <c r="F43" s="117"/>
      <c r="G43" s="117"/>
      <c r="H43" s="117"/>
      <c r="I43" s="117"/>
      <c r="J43" s="117"/>
      <c r="K43" s="95">
        <f>SUM(K5:K42)</f>
        <v>77628.400000000009</v>
      </c>
      <c r="L43" s="8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" thickTop="1" x14ac:dyDescent="0.3">
      <c r="A44" s="87"/>
      <c r="B44" s="91"/>
      <c r="C44" s="94"/>
      <c r="D44" s="82"/>
      <c r="E44" s="82"/>
      <c r="F44" s="82"/>
      <c r="G44" s="82"/>
      <c r="H44" s="82"/>
      <c r="I44" s="82"/>
      <c r="J44" s="82"/>
      <c r="K44" s="89"/>
      <c r="L44" s="8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3">
      <c r="A45" s="87"/>
      <c r="B45" s="93" t="s">
        <v>39</v>
      </c>
      <c r="C45" s="92">
        <v>52</v>
      </c>
      <c r="D45" s="82"/>
      <c r="E45" s="82"/>
      <c r="F45" s="82"/>
      <c r="G45" s="82"/>
      <c r="H45" s="82"/>
      <c r="I45" s="82"/>
      <c r="J45" s="82"/>
      <c r="K45" s="89"/>
      <c r="L45" s="8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3">
      <c r="A46" s="87"/>
      <c r="B46" s="93" t="s">
        <v>38</v>
      </c>
      <c r="C46" s="92">
        <v>46.2</v>
      </c>
      <c r="D46" s="82"/>
      <c r="E46" s="82"/>
      <c r="F46" s="82"/>
      <c r="G46" s="82"/>
      <c r="H46" s="82"/>
      <c r="I46" s="82"/>
      <c r="J46" s="82"/>
      <c r="K46" s="89"/>
      <c r="L46" s="8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3">
      <c r="A47" s="87"/>
      <c r="B47" s="91"/>
      <c r="C47" s="90"/>
      <c r="D47" s="82"/>
      <c r="E47" s="82"/>
      <c r="F47" s="82"/>
      <c r="G47" s="82"/>
      <c r="H47" s="82"/>
      <c r="I47" s="82"/>
      <c r="J47" s="82"/>
      <c r="K47" s="89"/>
      <c r="L47" s="8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3">
      <c r="A48" s="87"/>
      <c r="B48" s="123" t="s">
        <v>37</v>
      </c>
      <c r="C48" s="124"/>
      <c r="D48" s="124"/>
      <c r="E48" s="124"/>
      <c r="F48" s="125"/>
      <c r="G48" s="122">
        <f>K43</f>
        <v>77628.400000000009</v>
      </c>
      <c r="H48" s="122"/>
      <c r="I48" s="83" t="s">
        <v>36</v>
      </c>
      <c r="J48" s="82"/>
      <c r="K48" s="82"/>
      <c r="L48" s="8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3">
      <c r="A49" s="87"/>
      <c r="B49" s="85" t="s">
        <v>35</v>
      </c>
      <c r="C49" s="84"/>
      <c r="D49" s="84"/>
      <c r="E49" s="84"/>
      <c r="F49" s="84"/>
      <c r="G49" s="122">
        <f>Costs!F76</f>
        <v>120720.95042344618</v>
      </c>
      <c r="H49" s="122"/>
      <c r="I49" s="83" t="s">
        <v>34</v>
      </c>
      <c r="J49" s="82"/>
      <c r="K49" s="82"/>
      <c r="L49" s="8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3">
      <c r="A50" s="87"/>
      <c r="B50" s="85" t="s">
        <v>33</v>
      </c>
      <c r="C50" s="84"/>
      <c r="D50" s="84"/>
      <c r="E50" s="84"/>
      <c r="F50" s="84"/>
      <c r="G50" s="122">
        <f>G49+G48</f>
        <v>198349.35042344619</v>
      </c>
      <c r="H50" s="122"/>
      <c r="I50" s="83" t="s">
        <v>32</v>
      </c>
      <c r="J50" s="82"/>
      <c r="K50" s="82"/>
      <c r="L50" s="8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3">
      <c r="A51" s="87"/>
      <c r="B51" s="85" t="s">
        <v>31</v>
      </c>
      <c r="C51" s="84"/>
      <c r="D51" s="84"/>
      <c r="E51" s="84"/>
      <c r="F51" s="84"/>
      <c r="G51" s="122">
        <f>G50/12</f>
        <v>16529.112535287182</v>
      </c>
      <c r="H51" s="122"/>
      <c r="I51" s="83" t="s">
        <v>30</v>
      </c>
      <c r="J51" s="82"/>
      <c r="K51" s="82"/>
      <c r="L51" s="8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3">
      <c r="A52" s="86"/>
      <c r="B52" s="85" t="s">
        <v>29</v>
      </c>
      <c r="C52" s="84"/>
      <c r="D52" s="84"/>
      <c r="E52" s="84"/>
      <c r="F52" s="84"/>
      <c r="G52" s="122">
        <f>G50/(Costs!K68*C46)</f>
        <v>29.608799884079144</v>
      </c>
      <c r="H52" s="122"/>
      <c r="I52" s="83" t="s">
        <v>28</v>
      </c>
      <c r="J52" s="82"/>
      <c r="K52" s="82"/>
      <c r="L52" s="8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3">
      <c r="A53" s="80"/>
      <c r="B53" s="79"/>
      <c r="C53" s="78"/>
      <c r="D53" s="77"/>
      <c r="E53" s="77"/>
      <c r="F53" s="77"/>
      <c r="G53" s="77"/>
      <c r="H53" s="77"/>
      <c r="I53" s="77"/>
      <c r="J53" s="77"/>
      <c r="K53" s="76"/>
      <c r="L53" s="7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34" x14ac:dyDescent="0.3">
      <c r="A54" s="74"/>
      <c r="B54" s="73"/>
      <c r="C54" s="72"/>
      <c r="D54" s="71"/>
      <c r="E54" s="71"/>
      <c r="F54" s="71"/>
      <c r="G54" s="71"/>
      <c r="H54" s="71"/>
      <c r="I54" s="71"/>
      <c r="J54" s="71"/>
      <c r="K54" s="70"/>
      <c r="L54" s="6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34" x14ac:dyDescent="0.3">
      <c r="A55" s="74"/>
      <c r="B55" s="73"/>
      <c r="C55" s="72"/>
      <c r="D55" s="71"/>
      <c r="E55" s="71"/>
      <c r="F55" s="71"/>
      <c r="G55" s="71"/>
      <c r="H55" s="71"/>
      <c r="I55" s="71"/>
      <c r="J55" s="71"/>
      <c r="K55" s="70"/>
      <c r="L55" s="6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34" x14ac:dyDescent="0.3">
      <c r="A56" s="74"/>
      <c r="B56" s="73"/>
      <c r="C56" s="72"/>
      <c r="D56" s="71"/>
      <c r="E56" s="71"/>
      <c r="F56" s="71"/>
      <c r="G56" s="71"/>
      <c r="H56" s="71"/>
      <c r="I56" s="71"/>
      <c r="J56" s="71"/>
      <c r="K56" s="70"/>
      <c r="L56" s="6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34" x14ac:dyDescent="0.3">
      <c r="A57" s="74"/>
      <c r="B57" s="73"/>
      <c r="C57" s="72"/>
      <c r="D57" s="71"/>
      <c r="E57" s="71"/>
      <c r="F57" s="71"/>
      <c r="G57" s="71"/>
      <c r="H57" s="71"/>
      <c r="I57" s="71"/>
      <c r="J57" s="71"/>
      <c r="K57" s="70"/>
      <c r="L57" s="6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34" x14ac:dyDescent="0.3">
      <c r="A58" s="74"/>
      <c r="B58" s="73"/>
      <c r="C58" s="72"/>
      <c r="D58" s="71"/>
      <c r="E58" s="71"/>
      <c r="F58" s="71"/>
      <c r="G58" s="71"/>
      <c r="H58" s="71"/>
      <c r="I58" s="71"/>
      <c r="J58" s="71"/>
      <c r="K58" s="70"/>
      <c r="L58" s="6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34" x14ac:dyDescent="0.3">
      <c r="A59" s="68"/>
      <c r="B59" s="67"/>
      <c r="C59" s="65"/>
      <c r="D59" s="65"/>
      <c r="E59" s="66" t="s">
        <v>27</v>
      </c>
      <c r="F59" s="65"/>
      <c r="G59" s="65"/>
      <c r="H59" s="65"/>
      <c r="I59" s="65"/>
      <c r="J59" s="65"/>
      <c r="K59" s="65"/>
      <c r="L59" s="65"/>
      <c r="M59" s="65"/>
      <c r="N59" s="118" t="s">
        <v>26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42" x14ac:dyDescent="0.3">
      <c r="A60" s="31"/>
      <c r="B60" s="64" t="s">
        <v>25</v>
      </c>
      <c r="C60" s="63">
        <v>105</v>
      </c>
      <c r="D60" s="58" t="s">
        <v>24</v>
      </c>
      <c r="E60" s="59" t="s">
        <v>23</v>
      </c>
      <c r="F60" s="59" t="s">
        <v>22</v>
      </c>
      <c r="G60" s="60" t="s">
        <v>21</v>
      </c>
      <c r="H60" s="62" t="s">
        <v>20</v>
      </c>
      <c r="I60" s="61" t="s">
        <v>19</v>
      </c>
      <c r="J60" s="60" t="s">
        <v>18</v>
      </c>
      <c r="K60" s="59" t="s">
        <v>17</v>
      </c>
      <c r="L60" s="58" t="s">
        <v>16</v>
      </c>
      <c r="M60" s="57" t="s">
        <v>15</v>
      </c>
      <c r="N60" s="11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21.6" x14ac:dyDescent="0.3">
      <c r="A61" s="31"/>
      <c r="B61" s="56" t="s">
        <v>14</v>
      </c>
      <c r="C61" s="3" t="s">
        <v>13</v>
      </c>
      <c r="D61" s="3"/>
      <c r="E61" s="55"/>
      <c r="F61" s="55" t="s">
        <v>12</v>
      </c>
      <c r="G61" s="54">
        <v>0.128</v>
      </c>
      <c r="H61" s="53"/>
      <c r="I61" s="52">
        <v>5.6</v>
      </c>
      <c r="J61" s="51">
        <v>0.05</v>
      </c>
      <c r="K61" s="3"/>
      <c r="L61" s="3"/>
      <c r="M61" s="50"/>
      <c r="N61" s="49">
        <v>30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21.6" x14ac:dyDescent="0.3">
      <c r="A62" s="31"/>
      <c r="B62" s="48" t="s">
        <v>11</v>
      </c>
      <c r="C62" s="45">
        <v>392.34</v>
      </c>
      <c r="D62" s="47"/>
      <c r="E62" s="46"/>
      <c r="F62" s="45">
        <v>5</v>
      </c>
      <c r="G62" s="43">
        <f>((C62+E62)-$C$60)*$G$61</f>
        <v>36.779519999999998</v>
      </c>
      <c r="H62" s="43">
        <f>C62+E62+F62+G62</f>
        <v>434.11951999999997</v>
      </c>
      <c r="I62" s="43">
        <f>(H62*$I$61)/Costs!$C$45</f>
        <v>46.751332923076916</v>
      </c>
      <c r="J62" s="43">
        <f>C62*$J$61</f>
        <v>19.617000000000001</v>
      </c>
      <c r="K62" s="44">
        <v>30</v>
      </c>
      <c r="L62" s="43">
        <f>H62+I62+J62</f>
        <v>500.4878529230769</v>
      </c>
      <c r="M62" s="43">
        <f>L62/5</f>
        <v>100.09757058461538</v>
      </c>
      <c r="N62" s="43">
        <f>L62/$N$61</f>
        <v>16.68292843076923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21.6" x14ac:dyDescent="0.3">
      <c r="A63" s="31"/>
      <c r="B63" s="30" t="s">
        <v>11</v>
      </c>
      <c r="C63" s="27">
        <v>392.34</v>
      </c>
      <c r="D63" s="29"/>
      <c r="E63" s="28"/>
      <c r="F63" s="27">
        <v>5</v>
      </c>
      <c r="G63" s="43">
        <f>((C63+E63)-$C$60)*$G$61</f>
        <v>36.779519999999998</v>
      </c>
      <c r="H63" s="43">
        <f>C63+E63+F63+G63</f>
        <v>434.11951999999997</v>
      </c>
      <c r="I63" s="43">
        <f>(H63*$I$61)/Costs!$C$45</f>
        <v>46.751332923076916</v>
      </c>
      <c r="J63" s="43">
        <f>C63*$J$61</f>
        <v>19.617000000000001</v>
      </c>
      <c r="K63" s="38">
        <v>30</v>
      </c>
      <c r="L63" s="37">
        <f>F63+H63+I63+J63</f>
        <v>505.4878529230769</v>
      </c>
      <c r="M63" s="43">
        <f>L63/5</f>
        <v>101.09757058461538</v>
      </c>
      <c r="N63" s="43">
        <f>L63/$N$61</f>
        <v>16.849595097435898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21.6" x14ac:dyDescent="0.3">
      <c r="A64" s="31"/>
      <c r="B64" s="30" t="s">
        <v>10</v>
      </c>
      <c r="C64" s="27">
        <v>337.35</v>
      </c>
      <c r="D64" s="29"/>
      <c r="E64" s="28"/>
      <c r="F64" s="27">
        <v>0</v>
      </c>
      <c r="G64" s="43">
        <f>((C64+E64)-$C$60)*$G$61</f>
        <v>29.740800000000004</v>
      </c>
      <c r="H64" s="43">
        <f>C64+E64+F64+G64</f>
        <v>367.0908</v>
      </c>
      <c r="I64" s="43">
        <f>(H64*$I$61)/Costs!$C$45</f>
        <v>39.532855384615381</v>
      </c>
      <c r="J64" s="43">
        <f>C64*$J$61</f>
        <v>16.867500000000003</v>
      </c>
      <c r="K64" s="38">
        <v>30</v>
      </c>
      <c r="L64" s="37">
        <f>F64+H64+I64+J64</f>
        <v>423.49115538461541</v>
      </c>
      <c r="M64" s="43">
        <f>L64/5</f>
        <v>84.698231076923079</v>
      </c>
      <c r="N64" s="43">
        <f>L64/$N$61</f>
        <v>14.116371846153847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21.6" x14ac:dyDescent="0.3">
      <c r="A65" s="31"/>
      <c r="B65" s="30" t="s">
        <v>9</v>
      </c>
      <c r="C65" s="27">
        <v>288.60000000000002</v>
      </c>
      <c r="D65" s="29"/>
      <c r="E65" s="28"/>
      <c r="F65" s="27">
        <v>5</v>
      </c>
      <c r="G65" s="43">
        <f>((C65+E65)-$C$60)*$G$61</f>
        <v>23.500800000000002</v>
      </c>
      <c r="H65" s="43">
        <f>C65+E65+F65+G65</f>
        <v>317.10080000000005</v>
      </c>
      <c r="I65" s="43">
        <f>(H65*$I$61)/Costs!$C$45</f>
        <v>34.149316923076931</v>
      </c>
      <c r="J65" s="43">
        <f>C65*$J$61</f>
        <v>14.430000000000001</v>
      </c>
      <c r="K65" s="38">
        <v>30</v>
      </c>
      <c r="L65" s="37">
        <f>F65+H65+I65+J65</f>
        <v>370.68011692307698</v>
      </c>
      <c r="M65" s="43">
        <f>L65/5</f>
        <v>74.136023384615399</v>
      </c>
      <c r="N65" s="43">
        <f>L65/$N$61</f>
        <v>12.356003897435899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21.6" x14ac:dyDescent="0.3">
      <c r="A66" s="31"/>
      <c r="B66" s="30" t="s">
        <v>9</v>
      </c>
      <c r="C66" s="27">
        <v>288.60000000000002</v>
      </c>
      <c r="D66" s="29"/>
      <c r="E66" s="28"/>
      <c r="F66" s="27">
        <v>0</v>
      </c>
      <c r="G66" s="43">
        <f>((C66+E66)-$C$60)*$G$61</f>
        <v>23.500800000000002</v>
      </c>
      <c r="H66" s="43">
        <f>C66+E66+F66+G66</f>
        <v>312.10080000000005</v>
      </c>
      <c r="I66" s="43">
        <f>(H66*$I$61)/Costs!$C$45</f>
        <v>33.610855384615391</v>
      </c>
      <c r="J66" s="43">
        <f>C66*$J$61</f>
        <v>14.430000000000001</v>
      </c>
      <c r="K66" s="38">
        <v>25</v>
      </c>
      <c r="L66" s="37">
        <f>F66+H66+I66+J66</f>
        <v>360.14165538461543</v>
      </c>
      <c r="M66" s="43">
        <f>L66/5</f>
        <v>72.028331076923081</v>
      </c>
      <c r="N66" s="43">
        <f>L66/$N$61</f>
        <v>12.004721846153847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3">
      <c r="A67" s="31"/>
      <c r="B67" s="42" t="s">
        <v>8</v>
      </c>
      <c r="C67" s="39"/>
      <c r="D67" s="41"/>
      <c r="E67" s="40"/>
      <c r="F67" s="39"/>
      <c r="G67" s="37"/>
      <c r="H67" s="37"/>
      <c r="I67" s="37"/>
      <c r="J67" s="37"/>
      <c r="K67" s="38"/>
      <c r="L67" s="37"/>
      <c r="M67" s="37"/>
      <c r="N67" s="3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25.2" thickBot="1" x14ac:dyDescent="0.35">
      <c r="A68" s="19"/>
      <c r="B68" s="22" t="s">
        <v>4</v>
      </c>
      <c r="C68" s="35"/>
      <c r="D68" s="34"/>
      <c r="E68" s="33">
        <f t="shared" ref="E68:N68" si="0">SUM(E62:E67)</f>
        <v>0</v>
      </c>
      <c r="F68" s="33">
        <f t="shared" si="0"/>
        <v>15</v>
      </c>
      <c r="G68" s="33">
        <f t="shared" si="0"/>
        <v>150.30144000000001</v>
      </c>
      <c r="H68" s="33">
        <f t="shared" si="0"/>
        <v>1864.5314400000002</v>
      </c>
      <c r="I68" s="33">
        <f t="shared" si="0"/>
        <v>200.79569353846153</v>
      </c>
      <c r="J68" s="33">
        <f t="shared" si="0"/>
        <v>84.961500000000015</v>
      </c>
      <c r="K68" s="33">
        <f t="shared" si="0"/>
        <v>145</v>
      </c>
      <c r="L68" s="33">
        <f t="shared" si="0"/>
        <v>2160.2886335384619</v>
      </c>
      <c r="M68" s="33">
        <f t="shared" si="0"/>
        <v>432.05772670769227</v>
      </c>
      <c r="N68" s="32">
        <f t="shared" si="0"/>
        <v>72.009621117948726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6" thickTop="1" thickBot="1" x14ac:dyDescent="0.35">
      <c r="A69" s="31"/>
      <c r="B69" s="30" t="s">
        <v>7</v>
      </c>
      <c r="C69" s="27">
        <v>370.24</v>
      </c>
      <c r="D69" s="29"/>
      <c r="E69" s="28"/>
      <c r="F69" s="27">
        <v>5</v>
      </c>
      <c r="G69" s="26">
        <f>((C69+E69)-$C$60)*$G$61</f>
        <v>33.950720000000004</v>
      </c>
      <c r="H69" s="25">
        <f>C69+E69+G69</f>
        <v>404.19072</v>
      </c>
      <c r="I69" s="24">
        <f>(H69*$I$61)/Costs!$C$45</f>
        <v>43.528231384615381</v>
      </c>
      <c r="J69" s="24">
        <v>0</v>
      </c>
      <c r="K69" s="24"/>
      <c r="L69" s="24">
        <f>F69+H69+I69+J69</f>
        <v>452.71895138461537</v>
      </c>
      <c r="M69" s="24" t="s">
        <v>6</v>
      </c>
      <c r="N69" s="23">
        <f>L69/$N$61</f>
        <v>15.090631712820512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" thickTop="1" x14ac:dyDescent="0.3">
      <c r="A70" s="31"/>
      <c r="B70" s="30"/>
      <c r="C70" s="27"/>
      <c r="D70" s="29"/>
      <c r="E70" s="28"/>
      <c r="F70" s="27"/>
      <c r="G70" s="26"/>
      <c r="H70" s="25"/>
      <c r="I70" s="25"/>
      <c r="J70" s="25"/>
      <c r="K70" s="25"/>
      <c r="L70" s="25">
        <v>0</v>
      </c>
      <c r="M70" s="24" t="s">
        <v>5</v>
      </c>
      <c r="N70" s="23">
        <f>L70/$N$61</f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25.2" thickBot="1" x14ac:dyDescent="0.35">
      <c r="A71" s="19"/>
      <c r="B71" s="22" t="s">
        <v>4</v>
      </c>
      <c r="C71" s="21"/>
      <c r="D71" s="21"/>
      <c r="E71" s="21">
        <f t="shared" ref="E71:N71" si="1">SUM(E69:E70)</f>
        <v>0</v>
      </c>
      <c r="F71" s="21">
        <f t="shared" si="1"/>
        <v>5</v>
      </c>
      <c r="G71" s="21">
        <f t="shared" si="1"/>
        <v>33.950720000000004</v>
      </c>
      <c r="H71" s="21">
        <f t="shared" si="1"/>
        <v>404.19072</v>
      </c>
      <c r="I71" s="21">
        <f t="shared" si="1"/>
        <v>43.528231384615381</v>
      </c>
      <c r="J71" s="21">
        <f t="shared" si="1"/>
        <v>0</v>
      </c>
      <c r="K71" s="21">
        <f t="shared" si="1"/>
        <v>0</v>
      </c>
      <c r="L71" s="21">
        <f t="shared" si="1"/>
        <v>452.71895138461537</v>
      </c>
      <c r="M71" s="21">
        <f t="shared" si="1"/>
        <v>0</v>
      </c>
      <c r="N71" s="20">
        <f t="shared" si="1"/>
        <v>15.090631712820512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" thickTop="1" x14ac:dyDescent="0.3">
      <c r="A72" s="19"/>
      <c r="B72" s="18"/>
      <c r="C72" s="17"/>
      <c r="D72" s="17"/>
      <c r="E72" s="17"/>
      <c r="F72" s="16"/>
      <c r="G72" s="16"/>
      <c r="H72" s="16"/>
      <c r="I72" s="16"/>
      <c r="J72" s="16"/>
      <c r="K72" s="16"/>
      <c r="L72" s="16"/>
      <c r="M72" s="16"/>
      <c r="N72" s="1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3">
      <c r="A73" s="14"/>
      <c r="B73" s="111" t="s">
        <v>3</v>
      </c>
      <c r="C73" s="112"/>
      <c r="D73" s="112"/>
      <c r="E73" s="113"/>
      <c r="F73" s="114">
        <f>K68*Costs!C46</f>
        <v>6699</v>
      </c>
      <c r="G73" s="115"/>
      <c r="H73" s="13"/>
      <c r="I73" s="13"/>
      <c r="J73" s="13"/>
      <c r="K73" s="12"/>
      <c r="L73" s="11"/>
      <c r="M73" s="10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3">
      <c r="A74" s="14"/>
      <c r="B74" s="111" t="s">
        <v>2</v>
      </c>
      <c r="C74" s="112"/>
      <c r="D74" s="112"/>
      <c r="E74" s="113"/>
      <c r="F74" s="114">
        <f>L68*Costs!C46</f>
        <v>99805.334869476952</v>
      </c>
      <c r="G74" s="115"/>
      <c r="H74" s="13"/>
      <c r="I74" s="13"/>
      <c r="J74" s="13"/>
      <c r="K74" s="12"/>
      <c r="L74" s="11"/>
      <c r="M74" s="10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3">
      <c r="A75" s="14"/>
      <c r="B75" s="111" t="s">
        <v>1</v>
      </c>
      <c r="C75" s="112"/>
      <c r="D75" s="112"/>
      <c r="E75" s="113"/>
      <c r="F75" s="114">
        <f>L71*Costs!C46</f>
        <v>20915.61555396923</v>
      </c>
      <c r="G75" s="115"/>
      <c r="H75" s="13"/>
      <c r="I75" s="13"/>
      <c r="J75" s="13"/>
      <c r="K75" s="12"/>
      <c r="L75" s="11"/>
      <c r="M75" s="10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3">
      <c r="A76" s="14"/>
      <c r="B76" s="111" t="s">
        <v>0</v>
      </c>
      <c r="C76" s="112"/>
      <c r="D76" s="112"/>
      <c r="E76" s="113"/>
      <c r="F76" s="114">
        <f>F75+F74</f>
        <v>120720.95042344618</v>
      </c>
      <c r="G76" s="115"/>
      <c r="H76" s="13"/>
      <c r="I76" s="13"/>
      <c r="J76" s="13"/>
      <c r="K76" s="12"/>
      <c r="L76" s="11"/>
      <c r="M76" s="10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3">
      <c r="A77" s="8"/>
      <c r="B77" s="7"/>
      <c r="C77" s="4"/>
      <c r="D77" s="6"/>
      <c r="E77" s="3"/>
      <c r="F77" s="4"/>
      <c r="G77" s="5"/>
      <c r="H77" s="5"/>
      <c r="I77" s="5"/>
      <c r="J77" s="5"/>
      <c r="K77" s="3"/>
      <c r="L77" s="4"/>
      <c r="M77" s="3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2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2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2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2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</sheetData>
  <mergeCells count="55">
    <mergeCell ref="G49:H49"/>
    <mergeCell ref="G50:H50"/>
    <mergeCell ref="G51:H51"/>
    <mergeCell ref="G52:H52"/>
    <mergeCell ref="B48:F48"/>
    <mergeCell ref="G48:H48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9:J9"/>
    <mergeCell ref="B19:J19"/>
    <mergeCell ref="B20:J20"/>
    <mergeCell ref="B21:J21"/>
    <mergeCell ref="B22:J22"/>
    <mergeCell ref="B14:J14"/>
    <mergeCell ref="B15:J15"/>
    <mergeCell ref="B16:J16"/>
    <mergeCell ref="B17:J17"/>
    <mergeCell ref="B18:J18"/>
    <mergeCell ref="B4:J4"/>
    <mergeCell ref="B5:J5"/>
    <mergeCell ref="B6:J6"/>
    <mergeCell ref="B7:J7"/>
    <mergeCell ref="B8:J8"/>
    <mergeCell ref="B10:J10"/>
    <mergeCell ref="B11:J11"/>
    <mergeCell ref="B12:J12"/>
    <mergeCell ref="B13:J13"/>
    <mergeCell ref="N59:N60"/>
    <mergeCell ref="B23:J23"/>
    <mergeCell ref="B29:J29"/>
    <mergeCell ref="B30:J30"/>
    <mergeCell ref="B31:J31"/>
    <mergeCell ref="B32:J32"/>
    <mergeCell ref="B33:J33"/>
    <mergeCell ref="B24:J24"/>
    <mergeCell ref="B25:J25"/>
    <mergeCell ref="B26:J26"/>
    <mergeCell ref="B27:J27"/>
    <mergeCell ref="B28:J28"/>
    <mergeCell ref="B76:E76"/>
    <mergeCell ref="F76:G76"/>
    <mergeCell ref="B73:E73"/>
    <mergeCell ref="F73:G73"/>
    <mergeCell ref="B74:E74"/>
    <mergeCell ref="F74:G74"/>
    <mergeCell ref="B75:E75"/>
    <mergeCell ref="F75:G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Costs</vt:lpstr>
      <vt:lpstr>costs_top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2013-07-09T08:29:04Z</dcterms:created>
  <dcterms:modified xsi:type="dcterms:W3CDTF">2014-07-31T07:56:26Z</dcterms:modified>
</cp:coreProperties>
</file>