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4" i="1"/>
  <c r="E12"/>
  <c r="C38"/>
  <c r="M19"/>
  <c r="C45"/>
  <c r="P28"/>
  <c r="P27"/>
  <c r="P26"/>
  <c r="P25"/>
  <c r="P24"/>
  <c r="P23"/>
  <c r="P22"/>
  <c r="P21"/>
  <c r="P20"/>
  <c r="P19"/>
  <c r="C44" s="1"/>
  <c r="P18"/>
  <c r="P17"/>
  <c r="P16"/>
  <c r="P15"/>
  <c r="P14"/>
  <c r="P13"/>
  <c r="P12"/>
  <c r="P11"/>
  <c r="P10"/>
  <c r="P9"/>
  <c r="P8"/>
  <c r="P7"/>
  <c r="P6"/>
  <c r="P5"/>
  <c r="C16" l="1"/>
  <c r="C18" s="1"/>
  <c r="C25"/>
  <c r="C27" s="1"/>
  <c r="C33"/>
  <c r="C32"/>
  <c r="C39"/>
  <c r="E24"/>
  <c r="E22"/>
  <c r="E21"/>
  <c r="E13"/>
  <c r="E15"/>
  <c r="C9"/>
  <c r="E8"/>
  <c r="E5"/>
  <c r="E52"/>
  <c r="E51"/>
  <c r="E50"/>
  <c r="E49"/>
  <c r="E25" l="1"/>
  <c r="E16"/>
  <c r="E18" s="1"/>
  <c r="E27"/>
  <c r="E9"/>
</calcChain>
</file>

<file path=xl/sharedStrings.xml><?xml version="1.0" encoding="utf-8"?>
<sst xmlns="http://schemas.openxmlformats.org/spreadsheetml/2006/main" count="120" uniqueCount="42">
  <si>
    <t>meters =</t>
  </si>
  <si>
    <t>yards</t>
  </si>
  <si>
    <t>in</t>
  </si>
  <si>
    <t>input</t>
  </si>
  <si>
    <t>mm =</t>
  </si>
  <si>
    <t>inches</t>
  </si>
  <si>
    <t>inches =</t>
  </si>
  <si>
    <t>mm</t>
  </si>
  <si>
    <t>yards =</t>
  </si>
  <si>
    <t>meters</t>
  </si>
  <si>
    <t>calculated</t>
  </si>
  <si>
    <t>Test #</t>
  </si>
  <si>
    <t>plus</t>
  </si>
  <si>
    <t>equals</t>
  </si>
  <si>
    <t>Stated Line Diameter</t>
  </si>
  <si>
    <t>Stated Line Capacity</t>
  </si>
  <si>
    <t>Braided Line Backing Diameter</t>
  </si>
  <si>
    <t>New Line Diameter</t>
  </si>
  <si>
    <t>Mono/Fluoro Topshot Diameter</t>
  </si>
  <si>
    <t>Calculated New Line Capacity =</t>
  </si>
  <si>
    <t>Calculated Topshot Length =</t>
  </si>
  <si>
    <t>Input Reel's Capacity Calculated By Manufacturer</t>
  </si>
  <si>
    <t>Topshot Lenght Calculator</t>
  </si>
  <si>
    <t>Required Top Shot Length</t>
  </si>
  <si>
    <t>MONO</t>
  </si>
  <si>
    <t>BRAID</t>
  </si>
  <si>
    <t>lb</t>
  </si>
  <si>
    <t xml:space="preserve">Length Converter </t>
  </si>
  <si>
    <t>Input Line Class</t>
  </si>
  <si>
    <t>Calculate Braided Line Average Diameter By Line Class</t>
  </si>
  <si>
    <t>Calculate Mono Line Average Diameter By Line Class</t>
  </si>
  <si>
    <t>Calculate Braided Line Average Diameter By PE No.</t>
  </si>
  <si>
    <t>Input PE No.</t>
  </si>
  <si>
    <t>PE No.</t>
  </si>
  <si>
    <t>Input in green boxes. Red boxes are calculated.</t>
  </si>
  <si>
    <t>Calculate Capacity With New Line</t>
  </si>
  <si>
    <t>Recquired Length Of Braided Line Backing</t>
  </si>
  <si>
    <t>Calculated Length Of Braided Line Backing =</t>
  </si>
  <si>
    <t>Total Line Capacity On Reel =</t>
  </si>
  <si>
    <t>Calculate Line Average Diameter =</t>
  </si>
  <si>
    <t>Backing Line Calculator</t>
  </si>
  <si>
    <t>REEL CAPACITY CALCULATOR</t>
  </si>
</sst>
</file>

<file path=xl/styles.xml><?xml version="1.0" encoding="utf-8"?>
<styleSheet xmlns="http://schemas.openxmlformats.org/spreadsheetml/2006/main">
  <numFmts count="3">
    <numFmt numFmtId="164" formatCode="0.0000"/>
    <numFmt numFmtId="165" formatCode="0.0"/>
    <numFmt numFmtId="166" formatCode="0.000"/>
  </numFmts>
  <fonts count="33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1"/>
      <color theme="0"/>
      <name val="Calibri"/>
      <family val="2"/>
      <scheme val="minor"/>
    </font>
    <font>
      <b/>
      <sz val="10"/>
      <color rgb="FFFF0000"/>
      <name val="Arial"/>
      <family val="2"/>
    </font>
    <font>
      <b/>
      <i/>
      <sz val="8"/>
      <name val="Arial"/>
      <family val="2"/>
    </font>
    <font>
      <b/>
      <i/>
      <sz val="8"/>
      <color indexed="10"/>
      <name val="Arial"/>
      <family val="2"/>
    </font>
    <font>
      <b/>
      <sz val="8"/>
      <name val="Arial"/>
      <family val="2"/>
    </font>
    <font>
      <b/>
      <i/>
      <sz val="8"/>
      <color rgb="FFFF0000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b/>
      <i/>
      <sz val="8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i/>
      <sz val="10"/>
      <color theme="1"/>
      <name val="Arial"/>
      <family val="2"/>
    </font>
    <font>
      <b/>
      <sz val="10"/>
      <color theme="0"/>
      <name val="Arial"/>
      <family val="2"/>
    </font>
    <font>
      <b/>
      <u/>
      <sz val="10"/>
      <color theme="0"/>
      <name val="Arial"/>
      <family val="2"/>
    </font>
    <font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 tint="0.499984740745262"/>
      <name val="Arial"/>
      <family val="2"/>
    </font>
    <font>
      <sz val="11"/>
      <color theme="0"/>
      <name val="Arial"/>
      <family val="2"/>
    </font>
    <font>
      <sz val="11"/>
      <color rgb="FFFF0000"/>
      <name val="Arial"/>
      <family val="2"/>
    </font>
    <font>
      <i/>
      <sz val="9"/>
      <color theme="1"/>
      <name val="Arial"/>
      <family val="2"/>
    </font>
    <font>
      <sz val="11"/>
      <color rgb="FFFF0000"/>
      <name val="Calibri"/>
      <family val="2"/>
      <scheme val="minor"/>
    </font>
    <font>
      <u/>
      <sz val="11"/>
      <color theme="0"/>
      <name val="Calibri"/>
      <family val="2"/>
      <scheme val="minor"/>
    </font>
    <font>
      <sz val="11"/>
      <color rgb="FF92D050"/>
      <name val="Arial"/>
      <family val="2"/>
    </font>
    <font>
      <b/>
      <sz val="10"/>
      <color rgb="FF92D050"/>
      <name val="Arial"/>
      <family val="2"/>
    </font>
    <font>
      <b/>
      <i/>
      <sz val="8"/>
      <color rgb="FF92D050"/>
      <name val="Arial"/>
      <family val="2"/>
    </font>
    <font>
      <b/>
      <sz val="8"/>
      <color theme="0" tint="-0.34998626667073579"/>
      <name val="Arial"/>
      <family val="2"/>
    </font>
    <font>
      <sz val="10"/>
      <color rgb="FF92D05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/>
      <top/>
      <bottom/>
      <diagonal/>
    </border>
    <border>
      <left/>
      <right style="medium">
        <color rgb="FFC00000"/>
      </right>
      <top/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3" fillId="0" borderId="0" xfId="0" applyFont="1" applyBorder="1" applyProtection="1">
      <protection hidden="1"/>
    </xf>
    <xf numFmtId="0" fontId="1" fillId="0" borderId="0" xfId="0" applyFont="1" applyBorder="1" applyAlignment="1" applyProtection="1">
      <alignment horizontal="left"/>
      <protection hidden="1"/>
    </xf>
    <xf numFmtId="164" fontId="0" fillId="0" borderId="0" xfId="0" applyNumberFormat="1" applyBorder="1" applyAlignment="1" applyProtection="1">
      <alignment horizontal="center"/>
      <protection hidden="1"/>
    </xf>
    <xf numFmtId="166" fontId="0" fillId="0" borderId="0" xfId="0" applyNumberForma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left"/>
      <protection hidden="1"/>
    </xf>
    <xf numFmtId="0" fontId="7" fillId="0" borderId="0" xfId="0" applyFont="1" applyBorder="1" applyProtection="1">
      <protection hidden="1"/>
    </xf>
    <xf numFmtId="0" fontId="2" fillId="0" borderId="0" xfId="0" applyFont="1" applyBorder="1" applyAlignment="1" applyProtection="1">
      <alignment horizontal="left"/>
      <protection hidden="1"/>
    </xf>
    <xf numFmtId="0" fontId="1" fillId="0" borderId="0" xfId="0" applyFont="1" applyBorder="1" applyAlignment="1" applyProtection="1">
      <alignment horizontal="right"/>
      <protection hidden="1"/>
    </xf>
    <xf numFmtId="0" fontId="3" fillId="0" borderId="2" xfId="0" applyFont="1" applyBorder="1" applyProtection="1">
      <protection hidden="1"/>
    </xf>
    <xf numFmtId="0" fontId="12" fillId="0" borderId="0" xfId="0" applyFont="1" applyBorder="1" applyProtection="1">
      <protection hidden="1"/>
    </xf>
    <xf numFmtId="0" fontId="9" fillId="0" borderId="0" xfId="0" applyFont="1" applyBorder="1" applyProtection="1">
      <protection hidden="1"/>
    </xf>
    <xf numFmtId="0" fontId="9" fillId="0" borderId="7" xfId="0" applyFont="1" applyBorder="1" applyProtection="1">
      <protection hidden="1"/>
    </xf>
    <xf numFmtId="0" fontId="15" fillId="0" borderId="0" xfId="0" applyFont="1" applyBorder="1" applyProtection="1">
      <protection hidden="1"/>
    </xf>
    <xf numFmtId="0" fontId="2" fillId="0" borderId="9" xfId="0" applyFont="1" applyBorder="1" applyAlignment="1" applyProtection="1">
      <alignment horizontal="left"/>
      <protection hidden="1"/>
    </xf>
    <xf numFmtId="0" fontId="3" fillId="0" borderId="10" xfId="0" applyFont="1" applyBorder="1" applyProtection="1">
      <protection hidden="1"/>
    </xf>
    <xf numFmtId="0" fontId="7" fillId="0" borderId="11" xfId="0" applyFont="1" applyBorder="1" applyProtection="1">
      <protection hidden="1"/>
    </xf>
    <xf numFmtId="0" fontId="7" fillId="0" borderId="13" xfId="0" applyFont="1" applyBorder="1" applyProtection="1">
      <protection hidden="1"/>
    </xf>
    <xf numFmtId="0" fontId="8" fillId="0" borderId="13" xfId="0" applyFont="1" applyBorder="1" applyProtection="1">
      <protection hidden="1"/>
    </xf>
    <xf numFmtId="0" fontId="8" fillId="0" borderId="16" xfId="0" applyFont="1" applyFill="1" applyBorder="1" applyAlignment="1" applyProtection="1">
      <alignment horizontal="left"/>
      <protection hidden="1"/>
    </xf>
    <xf numFmtId="0" fontId="13" fillId="0" borderId="13" xfId="0" applyFont="1" applyBorder="1" applyProtection="1">
      <protection hidden="1"/>
    </xf>
    <xf numFmtId="165" fontId="1" fillId="3" borderId="0" xfId="0" applyNumberFormat="1" applyFont="1" applyFill="1" applyBorder="1" applyAlignment="1" applyProtection="1">
      <alignment horizontal="center"/>
      <protection hidden="1"/>
    </xf>
    <xf numFmtId="164" fontId="1" fillId="3" borderId="0" xfId="0" applyNumberFormat="1" applyFont="1" applyFill="1" applyBorder="1" applyAlignment="1" applyProtection="1">
      <alignment horizontal="center"/>
      <protection hidden="1"/>
    </xf>
    <xf numFmtId="166" fontId="1" fillId="3" borderId="0" xfId="0" applyNumberFormat="1" applyFont="1" applyFill="1" applyBorder="1" applyAlignment="1" applyProtection="1">
      <alignment horizontal="center"/>
      <protection hidden="1"/>
    </xf>
    <xf numFmtId="0" fontId="6" fillId="0" borderId="14" xfId="0" applyFont="1" applyBorder="1" applyAlignment="1" applyProtection="1">
      <alignment horizontal="right"/>
      <protection hidden="1"/>
    </xf>
    <xf numFmtId="0" fontId="6" fillId="0" borderId="12" xfId="0" applyFont="1" applyBorder="1" applyAlignment="1" applyProtection="1">
      <alignment horizontal="right"/>
      <protection hidden="1"/>
    </xf>
    <xf numFmtId="0" fontId="0" fillId="0" borderId="0" xfId="0" applyFill="1" applyBorder="1" applyAlignment="1" applyProtection="1">
      <alignment horizontal="center" wrapText="1"/>
      <protection hidden="1"/>
    </xf>
    <xf numFmtId="1" fontId="0" fillId="0" borderId="0" xfId="0" applyNumberFormat="1" applyBorder="1" applyAlignment="1" applyProtection="1">
      <alignment horizontal="center"/>
      <protection hidden="1"/>
    </xf>
    <xf numFmtId="0" fontId="9" fillId="0" borderId="15" xfId="0" applyFont="1" applyBorder="1" applyProtection="1">
      <protection hidden="1"/>
    </xf>
    <xf numFmtId="0" fontId="0" fillId="0" borderId="0" xfId="0" applyAlignment="1">
      <alignment horizontal="right"/>
    </xf>
    <xf numFmtId="0" fontId="3" fillId="0" borderId="2" xfId="0" applyFont="1" applyBorder="1" applyAlignment="1" applyProtection="1">
      <alignment horizontal="right"/>
      <protection hidden="1"/>
    </xf>
    <xf numFmtId="0" fontId="2" fillId="0" borderId="0" xfId="0" applyFont="1" applyBorder="1" applyAlignment="1" applyProtection="1">
      <alignment horizontal="right"/>
      <protection hidden="1"/>
    </xf>
    <xf numFmtId="0" fontId="16" fillId="0" borderId="0" xfId="0" applyFont="1" applyBorder="1" applyAlignment="1" applyProtection="1">
      <alignment horizontal="right"/>
      <protection hidden="1"/>
    </xf>
    <xf numFmtId="1" fontId="1" fillId="2" borderId="0" xfId="0" quotePrefix="1" applyNumberFormat="1" applyFont="1" applyFill="1" applyBorder="1" applyAlignment="1" applyProtection="1">
      <alignment horizontal="right"/>
      <protection hidden="1"/>
    </xf>
    <xf numFmtId="1" fontId="1" fillId="2" borderId="15" xfId="0" applyNumberFormat="1" applyFont="1" applyFill="1" applyBorder="1" applyAlignment="1" applyProtection="1">
      <alignment horizontal="right"/>
      <protection hidden="1"/>
    </xf>
    <xf numFmtId="0" fontId="14" fillId="0" borderId="10" xfId="0" applyFont="1" applyBorder="1" applyAlignment="1" applyProtection="1">
      <alignment horizontal="right"/>
      <protection hidden="1"/>
    </xf>
    <xf numFmtId="0" fontId="1" fillId="0" borderId="10" xfId="0" applyFont="1" applyBorder="1" applyAlignment="1" applyProtection="1">
      <alignment horizontal="right"/>
      <protection hidden="1"/>
    </xf>
    <xf numFmtId="0" fontId="4" fillId="0" borderId="0" xfId="0" applyFont="1" applyBorder="1" applyAlignment="1" applyProtection="1">
      <alignment horizontal="right"/>
      <protection hidden="1"/>
    </xf>
    <xf numFmtId="0" fontId="3" fillId="0" borderId="10" xfId="0" applyFont="1" applyBorder="1" applyAlignment="1" applyProtection="1">
      <alignment horizontal="right"/>
      <protection hidden="1"/>
    </xf>
    <xf numFmtId="165" fontId="1" fillId="2" borderId="0" xfId="0" applyNumberFormat="1" applyFont="1" applyFill="1" applyBorder="1" applyAlignment="1" applyProtection="1">
      <alignment horizontal="right"/>
      <protection hidden="1"/>
    </xf>
    <xf numFmtId="164" fontId="1" fillId="2" borderId="0" xfId="0" applyNumberFormat="1" applyFont="1" applyFill="1" applyBorder="1" applyAlignment="1" applyProtection="1">
      <alignment horizontal="right"/>
      <protection hidden="1"/>
    </xf>
    <xf numFmtId="166" fontId="1" fillId="2" borderId="0" xfId="0" applyNumberFormat="1" applyFont="1" applyFill="1" applyBorder="1" applyAlignment="1" applyProtection="1">
      <alignment horizontal="right"/>
      <protection hidden="1"/>
    </xf>
    <xf numFmtId="166" fontId="0" fillId="0" borderId="0" xfId="0" applyNumberFormat="1" applyAlignment="1"/>
    <xf numFmtId="1" fontId="0" fillId="0" borderId="0" xfId="0" applyNumberFormat="1"/>
    <xf numFmtId="0" fontId="0" fillId="0" borderId="0" xfId="0" applyAlignment="1"/>
    <xf numFmtId="164" fontId="0" fillId="0" borderId="0" xfId="0" applyNumberFormat="1"/>
    <xf numFmtId="164" fontId="0" fillId="0" borderId="0" xfId="0" applyNumberFormat="1" applyAlignment="1">
      <alignment horizontal="right"/>
    </xf>
    <xf numFmtId="165" fontId="1" fillId="2" borderId="15" xfId="0" applyNumberFormat="1" applyFont="1" applyFill="1" applyBorder="1" applyAlignment="1" applyProtection="1">
      <alignment horizontal="right"/>
      <protection hidden="1"/>
    </xf>
    <xf numFmtId="0" fontId="17" fillId="0" borderId="0" xfId="0" applyFont="1" applyFill="1" applyBorder="1" applyAlignment="1" applyProtection="1">
      <alignment horizontal="center"/>
      <protection hidden="1"/>
    </xf>
    <xf numFmtId="3" fontId="17" fillId="0" borderId="0" xfId="0" applyNumberFormat="1" applyFont="1" applyBorder="1" applyAlignment="1" applyProtection="1">
      <alignment horizontal="right"/>
      <protection hidden="1"/>
    </xf>
    <xf numFmtId="0" fontId="17" fillId="0" borderId="0" xfId="0" applyFont="1" applyBorder="1" applyAlignment="1" applyProtection="1">
      <alignment horizontal="left"/>
      <protection hidden="1"/>
    </xf>
    <xf numFmtId="1" fontId="17" fillId="0" borderId="0" xfId="0" applyNumberFormat="1" applyFont="1" applyBorder="1" applyAlignment="1" applyProtection="1">
      <alignment horizontal="center"/>
      <protection hidden="1"/>
    </xf>
    <xf numFmtId="166" fontId="17" fillId="0" borderId="0" xfId="0" applyNumberFormat="1" applyFont="1" applyBorder="1" applyAlignment="1" applyProtection="1">
      <protection hidden="1"/>
    </xf>
    <xf numFmtId="0" fontId="17" fillId="0" borderId="0" xfId="0" applyFont="1" applyBorder="1" applyAlignment="1" applyProtection="1">
      <protection hidden="1"/>
    </xf>
    <xf numFmtId="0" fontId="18" fillId="0" borderId="0" xfId="0" applyFont="1" applyFill="1" applyBorder="1" applyAlignment="1" applyProtection="1">
      <alignment horizontal="center"/>
      <protection hidden="1"/>
    </xf>
    <xf numFmtId="166" fontId="18" fillId="0" borderId="0" xfId="0" applyNumberFormat="1" applyFont="1" applyBorder="1" applyAlignment="1" applyProtection="1">
      <alignment horizontal="center"/>
      <protection hidden="1"/>
    </xf>
    <xf numFmtId="1" fontId="18" fillId="0" borderId="0" xfId="0" applyNumberFormat="1" applyFont="1" applyBorder="1" applyAlignment="1" applyProtection="1">
      <alignment horizontal="center"/>
      <protection hidden="1"/>
    </xf>
    <xf numFmtId="166" fontId="18" fillId="0" borderId="0" xfId="0" applyNumberFormat="1" applyFont="1" applyBorder="1" applyAlignment="1" applyProtection="1">
      <protection hidden="1"/>
    </xf>
    <xf numFmtId="0" fontId="8" fillId="0" borderId="16" xfId="0" applyFont="1" applyBorder="1" applyProtection="1">
      <protection hidden="1"/>
    </xf>
    <xf numFmtId="0" fontId="19" fillId="0" borderId="0" xfId="0" applyFont="1" applyAlignment="1">
      <alignment horizontal="right"/>
    </xf>
    <xf numFmtId="0" fontId="19" fillId="0" borderId="0" xfId="0" applyFont="1" applyBorder="1" applyAlignment="1" applyProtection="1">
      <alignment horizontal="right"/>
      <protection hidden="1"/>
    </xf>
    <xf numFmtId="0" fontId="19" fillId="0" borderId="10" xfId="0" applyFont="1" applyBorder="1" applyAlignment="1" applyProtection="1">
      <alignment horizontal="right"/>
      <protection hidden="1"/>
    </xf>
    <xf numFmtId="0" fontId="2" fillId="0" borderId="10" xfId="0" applyFont="1" applyBorder="1" applyAlignment="1" applyProtection="1">
      <alignment horizontal="right"/>
      <protection hidden="1"/>
    </xf>
    <xf numFmtId="0" fontId="14" fillId="0" borderId="0" xfId="0" applyFont="1" applyAlignment="1">
      <alignment horizontal="right"/>
    </xf>
    <xf numFmtId="0" fontId="1" fillId="0" borderId="2" xfId="0" applyFont="1" applyBorder="1" applyAlignment="1" applyProtection="1">
      <alignment horizontal="right"/>
      <protection hidden="1"/>
    </xf>
    <xf numFmtId="0" fontId="14" fillId="0" borderId="0" xfId="0" applyFont="1" applyBorder="1" applyAlignment="1" applyProtection="1">
      <alignment horizontal="right"/>
      <protection hidden="1"/>
    </xf>
    <xf numFmtId="164" fontId="14" fillId="4" borderId="0" xfId="0" applyNumberFormat="1" applyFont="1" applyFill="1" applyBorder="1" applyAlignment="1" applyProtection="1">
      <alignment horizontal="right"/>
      <protection hidden="1"/>
    </xf>
    <xf numFmtId="166" fontId="14" fillId="4" borderId="15" xfId="0" applyNumberFormat="1" applyFont="1" applyFill="1" applyBorder="1" applyAlignment="1" applyProtection="1">
      <alignment horizontal="right"/>
      <protection hidden="1"/>
    </xf>
    <xf numFmtId="164" fontId="14" fillId="0" borderId="0" xfId="0" applyNumberFormat="1" applyFont="1" applyAlignment="1">
      <alignment horizontal="right"/>
    </xf>
    <xf numFmtId="0" fontId="21" fillId="0" borderId="0" xfId="0" applyFont="1" applyBorder="1" applyProtection="1">
      <protection hidden="1"/>
    </xf>
    <xf numFmtId="0" fontId="9" fillId="0" borderId="0" xfId="0" applyFont="1" applyBorder="1" applyAlignment="1" applyProtection="1">
      <alignment horizontal="left"/>
      <protection hidden="1"/>
    </xf>
    <xf numFmtId="0" fontId="9" fillId="0" borderId="15" xfId="0" applyFont="1" applyBorder="1" applyAlignment="1" applyProtection="1">
      <alignment horizontal="left"/>
      <protection hidden="1"/>
    </xf>
    <xf numFmtId="0" fontId="15" fillId="0" borderId="13" xfId="0" applyFont="1" applyBorder="1" applyAlignment="1" applyProtection="1">
      <alignment horizontal="left"/>
      <protection hidden="1"/>
    </xf>
    <xf numFmtId="0" fontId="15" fillId="0" borderId="16" xfId="0" applyFont="1" applyBorder="1" applyAlignment="1" applyProtection="1">
      <alignment horizontal="left"/>
      <protection hidden="1"/>
    </xf>
    <xf numFmtId="0" fontId="19" fillId="0" borderId="0" xfId="0" applyFont="1"/>
    <xf numFmtId="0" fontId="19" fillId="0" borderId="3" xfId="0" applyFont="1" applyBorder="1" applyProtection="1">
      <protection hidden="1"/>
    </xf>
    <xf numFmtId="0" fontId="19" fillId="0" borderId="12" xfId="0" applyFont="1" applyBorder="1" applyProtection="1">
      <protection hidden="1"/>
    </xf>
    <xf numFmtId="0" fontId="20" fillId="0" borderId="13" xfId="0" applyFont="1" applyBorder="1" applyProtection="1">
      <protection hidden="1"/>
    </xf>
    <xf numFmtId="0" fontId="19" fillId="0" borderId="0" xfId="0" applyFont="1" applyBorder="1" applyProtection="1">
      <protection hidden="1"/>
    </xf>
    <xf numFmtId="0" fontId="19" fillId="0" borderId="10" xfId="0" applyFont="1" applyBorder="1" applyProtection="1">
      <protection hidden="1"/>
    </xf>
    <xf numFmtId="0" fontId="19" fillId="0" borderId="11" xfId="0" applyFont="1" applyBorder="1" applyProtection="1">
      <protection hidden="1"/>
    </xf>
    <xf numFmtId="0" fontId="19" fillId="0" borderId="0" xfId="0" applyFont="1" applyBorder="1"/>
    <xf numFmtId="0" fontId="19" fillId="0" borderId="13" xfId="0" applyFont="1" applyBorder="1" applyProtection="1">
      <protection hidden="1"/>
    </xf>
    <xf numFmtId="0" fontId="19" fillId="0" borderId="15" xfId="0" applyFont="1" applyBorder="1" applyAlignment="1" applyProtection="1">
      <alignment horizontal="right"/>
      <protection hidden="1"/>
    </xf>
    <xf numFmtId="0" fontId="19" fillId="0" borderId="15" xfId="0" applyFont="1" applyBorder="1" applyProtection="1">
      <protection hidden="1"/>
    </xf>
    <xf numFmtId="0" fontId="21" fillId="0" borderId="10" xfId="0" applyFont="1" applyBorder="1" applyProtection="1">
      <protection hidden="1"/>
    </xf>
    <xf numFmtId="0" fontId="24" fillId="0" borderId="0" xfId="0" applyFont="1" applyBorder="1" applyAlignment="1" applyProtection="1">
      <alignment horizontal="right"/>
      <protection hidden="1"/>
    </xf>
    <xf numFmtId="0" fontId="19" fillId="0" borderId="10" xfId="0" applyFont="1" applyBorder="1" applyAlignment="1" applyProtection="1">
      <alignment horizontal="centerContinuous"/>
      <protection hidden="1"/>
    </xf>
    <xf numFmtId="0" fontId="19" fillId="0" borderId="11" xfId="0" applyFont="1" applyBorder="1" applyAlignment="1" applyProtection="1">
      <alignment horizontal="right"/>
      <protection hidden="1"/>
    </xf>
    <xf numFmtId="0" fontId="19" fillId="0" borderId="0" xfId="0" applyFont="1" applyBorder="1" applyAlignment="1" applyProtection="1">
      <alignment horizontal="centerContinuous"/>
      <protection hidden="1"/>
    </xf>
    <xf numFmtId="0" fontId="25" fillId="0" borderId="0" xfId="0" applyFont="1"/>
    <xf numFmtId="0" fontId="11" fillId="0" borderId="9" xfId="0" applyFont="1" applyBorder="1" applyProtection="1">
      <protection hidden="1"/>
    </xf>
    <xf numFmtId="0" fontId="12" fillId="0" borderId="12" xfId="0" applyFont="1" applyBorder="1" applyProtection="1">
      <protection hidden="1"/>
    </xf>
    <xf numFmtId="0" fontId="6" fillId="3" borderId="12" xfId="0" applyFont="1" applyFill="1" applyBorder="1" applyAlignment="1" applyProtection="1">
      <alignment horizontal="right"/>
      <protection hidden="1"/>
    </xf>
    <xf numFmtId="0" fontId="0" fillId="0" borderId="0" xfId="0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right"/>
      <protection hidden="1"/>
    </xf>
    <xf numFmtId="0" fontId="8" fillId="0" borderId="0" xfId="0" applyFont="1" applyBorder="1" applyProtection="1">
      <protection hidden="1"/>
    </xf>
    <xf numFmtId="166" fontId="14" fillId="3" borderId="0" xfId="0" applyNumberFormat="1" applyFont="1" applyFill="1" applyBorder="1" applyAlignment="1" applyProtection="1">
      <alignment horizontal="right"/>
      <protection hidden="1"/>
    </xf>
    <xf numFmtId="0" fontId="19" fillId="0" borderId="13" xfId="0" applyFont="1" applyBorder="1" applyAlignment="1" applyProtection="1">
      <alignment horizontal="right"/>
      <protection hidden="1"/>
    </xf>
    <xf numFmtId="0" fontId="10" fillId="0" borderId="0" xfId="0" applyFont="1" applyBorder="1" applyAlignment="1" applyProtection="1">
      <alignment horizontal="centerContinuous"/>
      <protection hidden="1"/>
    </xf>
    <xf numFmtId="0" fontId="28" fillId="0" borderId="0" xfId="0" applyFont="1" applyBorder="1" applyProtection="1">
      <protection hidden="1"/>
    </xf>
    <xf numFmtId="0" fontId="14" fillId="5" borderId="12" xfId="0" applyFont="1" applyFill="1" applyBorder="1" applyAlignment="1" applyProtection="1">
      <alignment horizontal="right"/>
      <protection locked="0"/>
    </xf>
    <xf numFmtId="166" fontId="14" fillId="5" borderId="12" xfId="0" applyNumberFormat="1" applyFont="1" applyFill="1" applyBorder="1" applyAlignment="1" applyProtection="1">
      <alignment horizontal="right"/>
      <protection locked="0"/>
    </xf>
    <xf numFmtId="164" fontId="14" fillId="5" borderId="12" xfId="0" applyNumberFormat="1" applyFont="1" applyFill="1" applyBorder="1" applyAlignment="1" applyProtection="1">
      <alignment horizontal="right"/>
      <protection locked="0"/>
    </xf>
    <xf numFmtId="0" fontId="14" fillId="5" borderId="14" xfId="0" applyFont="1" applyFill="1" applyBorder="1" applyAlignment="1" applyProtection="1">
      <alignment horizontal="right"/>
      <protection locked="0"/>
    </xf>
    <xf numFmtId="164" fontId="14" fillId="5" borderId="0" xfId="0" applyNumberFormat="1" applyFont="1" applyFill="1" applyBorder="1" applyAlignment="1" applyProtection="1">
      <alignment horizontal="right"/>
      <protection locked="0"/>
    </xf>
    <xf numFmtId="1" fontId="14" fillId="5" borderId="7" xfId="0" applyNumberFormat="1" applyFont="1" applyFill="1" applyBorder="1" applyAlignment="1" applyProtection="1">
      <alignment horizontal="right"/>
      <protection locked="0"/>
    </xf>
    <xf numFmtId="0" fontId="30" fillId="0" borderId="5" xfId="0" applyFont="1" applyBorder="1" applyProtection="1">
      <protection hidden="1"/>
    </xf>
    <xf numFmtId="0" fontId="30" fillId="0" borderId="8" xfId="0" applyFont="1" applyBorder="1" applyProtection="1">
      <protection hidden="1"/>
    </xf>
    <xf numFmtId="0" fontId="30" fillId="0" borderId="13" xfId="0" applyFont="1" applyBorder="1" applyProtection="1">
      <protection hidden="1"/>
    </xf>
    <xf numFmtId="1" fontId="14" fillId="5" borderId="0" xfId="0" applyNumberFormat="1" applyFont="1" applyFill="1" applyBorder="1" applyAlignment="1" applyProtection="1">
      <alignment horizontal="right"/>
      <protection locked="0"/>
    </xf>
    <xf numFmtId="0" fontId="11" fillId="0" borderId="17" xfId="0" applyFont="1" applyBorder="1" applyAlignment="1" applyProtection="1">
      <alignment horizontal="left"/>
      <protection hidden="1"/>
    </xf>
    <xf numFmtId="0" fontId="11" fillId="0" borderId="18" xfId="0" applyFont="1" applyBorder="1" applyAlignment="1" applyProtection="1">
      <alignment horizontal="right"/>
      <protection hidden="1"/>
    </xf>
    <xf numFmtId="0" fontId="12" fillId="0" borderId="18" xfId="0" applyFont="1" applyBorder="1" applyProtection="1">
      <protection hidden="1"/>
    </xf>
    <xf numFmtId="0" fontId="14" fillId="0" borderId="18" xfId="0" applyFont="1" applyBorder="1" applyAlignment="1" applyProtection="1">
      <alignment horizontal="right"/>
      <protection hidden="1"/>
    </xf>
    <xf numFmtId="0" fontId="6" fillId="0" borderId="22" xfId="0" applyFont="1" applyBorder="1" applyAlignment="1" applyProtection="1">
      <alignment horizontal="right"/>
      <protection hidden="1"/>
    </xf>
    <xf numFmtId="1" fontId="14" fillId="2" borderId="23" xfId="0" applyNumberFormat="1" applyFont="1" applyFill="1" applyBorder="1" applyAlignment="1" applyProtection="1">
      <alignment horizontal="right"/>
      <protection hidden="1"/>
    </xf>
    <xf numFmtId="0" fontId="15" fillId="0" borderId="23" xfId="0" applyFont="1" applyBorder="1" applyProtection="1">
      <protection hidden="1"/>
    </xf>
    <xf numFmtId="0" fontId="30" fillId="0" borderId="21" xfId="0" applyFont="1" applyBorder="1" applyProtection="1">
      <protection hidden="1"/>
    </xf>
    <xf numFmtId="0" fontId="9" fillId="0" borderId="23" xfId="0" applyFont="1" applyBorder="1" applyProtection="1">
      <protection hidden="1"/>
    </xf>
    <xf numFmtId="0" fontId="8" fillId="0" borderId="24" xfId="0" applyFont="1" applyBorder="1" applyProtection="1">
      <protection hidden="1"/>
    </xf>
    <xf numFmtId="0" fontId="30" fillId="0" borderId="12" xfId="0" applyFont="1" applyBorder="1" applyAlignment="1" applyProtection="1">
      <alignment horizontal="center"/>
      <protection hidden="1"/>
    </xf>
    <xf numFmtId="0" fontId="32" fillId="0" borderId="4" xfId="0" applyFont="1" applyBorder="1" applyAlignment="1" applyProtection="1">
      <alignment horizontal="right"/>
      <protection hidden="1"/>
    </xf>
    <xf numFmtId="0" fontId="32" fillId="0" borderId="6" xfId="0" applyFont="1" applyBorder="1" applyAlignment="1" applyProtection="1">
      <alignment horizontal="right"/>
      <protection hidden="1"/>
    </xf>
    <xf numFmtId="0" fontId="32" fillId="0" borderId="20" xfId="0" applyFont="1" applyBorder="1" applyAlignment="1" applyProtection="1">
      <alignment horizontal="right"/>
      <protection hidden="1"/>
    </xf>
    <xf numFmtId="0" fontId="32" fillId="0" borderId="12" xfId="0" applyFont="1" applyBorder="1" applyAlignment="1" applyProtection="1">
      <alignment horizontal="right"/>
      <protection hidden="1"/>
    </xf>
    <xf numFmtId="0" fontId="29" fillId="0" borderId="12" xfId="0" applyFont="1" applyBorder="1" applyAlignment="1" applyProtection="1">
      <alignment horizontal="right"/>
      <protection hidden="1"/>
    </xf>
    <xf numFmtId="166" fontId="1" fillId="5" borderId="0" xfId="0" applyNumberFormat="1" applyFont="1" applyFill="1" applyBorder="1" applyAlignment="1" applyProtection="1">
      <alignment horizontal="right"/>
      <protection locked="0" hidden="1"/>
    </xf>
    <xf numFmtId="1" fontId="1" fillId="5" borderId="7" xfId="0" applyNumberFormat="1" applyFont="1" applyFill="1" applyBorder="1" applyAlignment="1" applyProtection="1">
      <alignment horizontal="right"/>
      <protection locked="0" hidden="1"/>
    </xf>
    <xf numFmtId="166" fontId="14" fillId="5" borderId="0" xfId="0" applyNumberFormat="1" applyFont="1" applyFill="1" applyBorder="1" applyAlignment="1" applyProtection="1">
      <alignment horizontal="right"/>
      <protection locked="0" hidden="1"/>
    </xf>
    <xf numFmtId="1" fontId="1" fillId="5" borderId="0" xfId="0" applyNumberFormat="1" applyFont="1" applyFill="1" applyBorder="1" applyAlignment="1" applyProtection="1">
      <alignment horizontal="right"/>
      <protection locked="0" hidden="1"/>
    </xf>
    <xf numFmtId="0" fontId="14" fillId="5" borderId="0" xfId="0" applyFont="1" applyFill="1" applyBorder="1" applyAlignment="1" applyProtection="1">
      <alignment horizontal="right"/>
      <protection locked="0" hidden="1"/>
    </xf>
    <xf numFmtId="0" fontId="22" fillId="0" borderId="0" xfId="0" applyFont="1" applyProtection="1"/>
    <xf numFmtId="0" fontId="14" fillId="0" borderId="0" xfId="0" applyFont="1" applyAlignment="1" applyProtection="1">
      <alignment horizontal="right"/>
    </xf>
    <xf numFmtId="0" fontId="19" fillId="0" borderId="0" xfId="0" applyFont="1" applyProtection="1"/>
    <xf numFmtId="0" fontId="19" fillId="0" borderId="0" xfId="0" applyFont="1" applyAlignment="1" applyProtection="1">
      <alignment horizontal="right"/>
    </xf>
    <xf numFmtId="0" fontId="31" fillId="0" borderId="0" xfId="0" applyFont="1" applyAlignment="1" applyProtection="1">
      <alignment horizontal="left"/>
    </xf>
    <xf numFmtId="0" fontId="0" fillId="0" borderId="18" xfId="0" applyBorder="1" applyProtection="1"/>
    <xf numFmtId="0" fontId="0" fillId="0" borderId="19" xfId="0" applyBorder="1" applyProtection="1"/>
    <xf numFmtId="0" fontId="0" fillId="0" borderId="0" xfId="0" applyProtection="1"/>
    <xf numFmtId="0" fontId="24" fillId="0" borderId="0" xfId="0" applyFont="1" applyProtection="1"/>
    <xf numFmtId="1" fontId="26" fillId="0" borderId="0" xfId="0" applyNumberFormat="1" applyFont="1" applyProtection="1"/>
    <xf numFmtId="166" fontId="26" fillId="0" borderId="0" xfId="0" applyNumberFormat="1" applyFont="1" applyAlignment="1" applyProtection="1"/>
    <xf numFmtId="0" fontId="26" fillId="0" borderId="0" xfId="0" applyFont="1" applyAlignment="1" applyProtection="1"/>
    <xf numFmtId="0" fontId="5" fillId="0" borderId="0" xfId="0" applyFont="1" applyAlignment="1" applyProtection="1">
      <alignment horizontal="center"/>
    </xf>
    <xf numFmtId="0" fontId="5" fillId="0" borderId="0" xfId="0" applyFont="1" applyProtection="1"/>
    <xf numFmtId="0" fontId="27" fillId="0" borderId="0" xfId="0" applyFont="1" applyAlignment="1" applyProtection="1">
      <alignment horizontal="center"/>
    </xf>
    <xf numFmtId="1" fontId="23" fillId="0" borderId="0" xfId="0" applyNumberFormat="1" applyFont="1" applyFill="1" applyBorder="1" applyAlignment="1" applyProtection="1">
      <alignment horizontal="center"/>
    </xf>
    <xf numFmtId="164" fontId="23" fillId="0" borderId="0" xfId="0" applyNumberFormat="1" applyFont="1" applyBorder="1" applyAlignment="1" applyProtection="1">
      <alignment horizontal="center"/>
    </xf>
    <xf numFmtId="166" fontId="23" fillId="0" borderId="0" xfId="0" applyNumberFormat="1" applyFont="1" applyBorder="1" applyAlignment="1" applyProtection="1">
      <alignment horizontal="center"/>
    </xf>
    <xf numFmtId="1" fontId="5" fillId="0" borderId="0" xfId="0" applyNumberFormat="1" applyFont="1" applyBorder="1" applyAlignment="1" applyProtection="1">
      <alignment horizontal="center"/>
    </xf>
    <xf numFmtId="164" fontId="5" fillId="0" borderId="0" xfId="0" applyNumberFormat="1" applyFont="1" applyBorder="1" applyAlignment="1" applyProtection="1"/>
    <xf numFmtId="166" fontId="5" fillId="0" borderId="0" xfId="0" applyNumberFormat="1" applyFont="1" applyBorder="1" applyAlignment="1" applyProtection="1"/>
    <xf numFmtId="164" fontId="5" fillId="0" borderId="0" xfId="0" applyNumberFormat="1" applyFont="1" applyProtection="1"/>
    <xf numFmtId="1" fontId="23" fillId="0" borderId="0" xfId="0" applyNumberFormat="1" applyFont="1" applyBorder="1" applyAlignment="1" applyProtection="1">
      <alignment horizontal="center" wrapText="1"/>
    </xf>
    <xf numFmtId="1" fontId="23" fillId="0" borderId="0" xfId="0" applyNumberFormat="1" applyFont="1" applyFill="1" applyBorder="1" applyAlignment="1" applyProtection="1">
      <alignment horizontal="center" wrapText="1"/>
    </xf>
    <xf numFmtId="0" fontId="0" fillId="0" borderId="0" xfId="0" applyBorder="1" applyProtection="1"/>
    <xf numFmtId="1" fontId="5" fillId="0" borderId="0" xfId="0" applyNumberFormat="1" applyFont="1" applyAlignment="1" applyProtection="1">
      <alignment horizontal="center"/>
    </xf>
    <xf numFmtId="166" fontId="5" fillId="0" borderId="0" xfId="0" applyNumberFormat="1" applyFont="1" applyFill="1" applyBorder="1" applyAlignment="1" applyProtection="1"/>
    <xf numFmtId="1" fontId="5" fillId="0" borderId="0" xfId="0" applyNumberFormat="1" applyFont="1" applyFill="1" applyBorder="1" applyAlignment="1" applyProtection="1">
      <alignment horizontal="center"/>
    </xf>
    <xf numFmtId="0" fontId="23" fillId="0" borderId="0" xfId="0" applyFont="1" applyProtection="1"/>
    <xf numFmtId="1" fontId="5" fillId="0" borderId="0" xfId="0" applyNumberFormat="1" applyFont="1" applyProtection="1"/>
    <xf numFmtId="166" fontId="5" fillId="0" borderId="0" xfId="0" applyNumberFormat="1" applyFont="1" applyAlignment="1" applyProtection="1"/>
    <xf numFmtId="0" fontId="5" fillId="0" borderId="0" xfId="0" applyFont="1" applyAlignment="1" applyProtection="1"/>
    <xf numFmtId="0" fontId="19" fillId="0" borderId="0" xfId="0" applyFont="1" applyBorder="1" applyProtection="1"/>
    <xf numFmtId="1" fontId="0" fillId="0" borderId="0" xfId="0" applyNumberFormat="1" applyProtection="1"/>
    <xf numFmtId="166" fontId="0" fillId="0" borderId="0" xfId="0" applyNumberFormat="1" applyAlignment="1" applyProtection="1"/>
    <xf numFmtId="0" fontId="0" fillId="0" borderId="0" xfId="0" applyAlignment="1" applyProtection="1"/>
    <xf numFmtId="0" fontId="19" fillId="0" borderId="0" xfId="0" applyFont="1" applyBorder="1" applyAlignment="1" applyProtection="1">
      <alignment horizontal="right"/>
    </xf>
    <xf numFmtId="0" fontId="15" fillId="0" borderId="15" xfId="0" applyFont="1" applyBorder="1" applyProtection="1"/>
    <xf numFmtId="0" fontId="15" fillId="0" borderId="0" xfId="0" applyFont="1" applyBorder="1" applyProtection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88"/>
  <sheetViews>
    <sheetView tabSelected="1" workbookViewId="0">
      <selection activeCell="C4" sqref="C4"/>
    </sheetView>
  </sheetViews>
  <sheetFormatPr defaultRowHeight="15"/>
  <cols>
    <col min="1" max="1" width="4.5703125" customWidth="1"/>
    <col min="2" max="2" width="42.140625" customWidth="1"/>
    <col min="3" max="3" width="11.7109375" style="63" customWidth="1"/>
    <col min="4" max="4" width="11.7109375" customWidth="1"/>
    <col min="5" max="5" width="11.7109375" style="29" customWidth="1"/>
    <col min="6" max="7" width="11.7109375" customWidth="1"/>
    <col min="9" max="9" width="11.7109375" customWidth="1"/>
    <col min="10" max="11" width="8.5703125" bestFit="1" customWidth="1"/>
    <col min="12" max="12" width="11.42578125" style="43" bestFit="1" customWidth="1"/>
    <col min="13" max="13" width="11.85546875" style="42" customWidth="1"/>
    <col min="14" max="14" width="15.140625" style="44" customWidth="1"/>
    <col min="15" max="15" width="14.140625" customWidth="1"/>
    <col min="16" max="16" width="12.42578125" customWidth="1"/>
    <col min="19" max="19" width="11.42578125" customWidth="1"/>
  </cols>
  <sheetData>
    <row r="1" spans="1:21">
      <c r="A1" s="139"/>
      <c r="B1" s="132" t="s">
        <v>41</v>
      </c>
      <c r="C1" s="133"/>
      <c r="D1" s="134"/>
      <c r="E1" s="135"/>
      <c r="F1" s="134"/>
      <c r="G1" s="134"/>
      <c r="H1" s="134"/>
      <c r="I1" s="140"/>
      <c r="J1" s="140"/>
      <c r="K1" s="140"/>
      <c r="L1" s="141"/>
      <c r="M1" s="142"/>
      <c r="N1" s="143"/>
      <c r="O1" s="139"/>
      <c r="P1" s="139"/>
      <c r="Q1" s="139"/>
    </row>
    <row r="2" spans="1:21" ht="15.75" thickBot="1">
      <c r="A2" s="139"/>
      <c r="B2" s="136" t="s">
        <v>34</v>
      </c>
      <c r="C2" s="133"/>
      <c r="D2" s="134"/>
      <c r="E2" s="135"/>
      <c r="F2" s="134"/>
      <c r="G2" s="134"/>
      <c r="H2" s="134"/>
      <c r="I2" s="140"/>
      <c r="J2" s="140"/>
      <c r="K2" s="140"/>
      <c r="L2" s="141"/>
      <c r="M2" s="142"/>
      <c r="N2" s="143"/>
      <c r="O2" s="139"/>
      <c r="P2" s="139"/>
      <c r="Q2" s="139"/>
    </row>
    <row r="3" spans="1:21">
      <c r="A3" s="139"/>
      <c r="B3" s="5" t="s">
        <v>21</v>
      </c>
      <c r="C3" s="64"/>
      <c r="D3" s="9"/>
      <c r="E3" s="30"/>
      <c r="F3" s="9"/>
      <c r="G3" s="75"/>
      <c r="H3" s="134"/>
      <c r="I3" s="48" t="s">
        <v>24</v>
      </c>
      <c r="J3" s="49"/>
      <c r="K3" s="50"/>
      <c r="L3" s="51" t="s">
        <v>25</v>
      </c>
      <c r="M3" s="52"/>
      <c r="N3" s="53"/>
      <c r="O3" s="144" t="s">
        <v>25</v>
      </c>
      <c r="P3" s="145"/>
      <c r="Q3" s="145"/>
      <c r="R3" s="94"/>
      <c r="S3" s="94"/>
      <c r="T3" s="94"/>
      <c r="U3" s="94"/>
    </row>
    <row r="4" spans="1:21">
      <c r="A4" s="139"/>
      <c r="B4" s="122" t="s">
        <v>14</v>
      </c>
      <c r="C4" s="105">
        <v>1.52E-2</v>
      </c>
      <c r="D4" s="11" t="s">
        <v>5</v>
      </c>
      <c r="E4" s="127">
        <f>C4*25.4</f>
        <v>0.38607999999999998</v>
      </c>
      <c r="F4" s="11" t="s">
        <v>7</v>
      </c>
      <c r="G4" s="107" t="s">
        <v>3</v>
      </c>
      <c r="H4" s="134"/>
      <c r="I4" s="54" t="s">
        <v>11</v>
      </c>
      <c r="J4" s="55" t="s">
        <v>2</v>
      </c>
      <c r="K4" s="55" t="s">
        <v>7</v>
      </c>
      <c r="L4" s="56" t="s">
        <v>11</v>
      </c>
      <c r="M4" s="55" t="s">
        <v>2</v>
      </c>
      <c r="N4" s="57" t="s">
        <v>7</v>
      </c>
      <c r="O4" s="146" t="s">
        <v>33</v>
      </c>
      <c r="P4" s="146" t="s">
        <v>2</v>
      </c>
      <c r="Q4" s="54" t="s">
        <v>7</v>
      </c>
    </row>
    <row r="5" spans="1:21" ht="15.75" thickBot="1">
      <c r="A5" s="139"/>
      <c r="B5" s="123" t="s">
        <v>15</v>
      </c>
      <c r="C5" s="106">
        <v>360</v>
      </c>
      <c r="D5" s="12" t="s">
        <v>1</v>
      </c>
      <c r="E5" s="128">
        <f>C5*0.9144</f>
        <v>329.18399999999997</v>
      </c>
      <c r="F5" s="12" t="s">
        <v>9</v>
      </c>
      <c r="G5" s="108" t="s">
        <v>3</v>
      </c>
      <c r="H5" s="134"/>
      <c r="I5" s="147">
        <v>2</v>
      </c>
      <c r="J5" s="148">
        <v>4.8114249349102065E-3</v>
      </c>
      <c r="K5" s="149">
        <v>0.12221019334671923</v>
      </c>
      <c r="L5" s="150">
        <v>2</v>
      </c>
      <c r="M5" s="151">
        <v>2.5231325220201602E-3</v>
      </c>
      <c r="N5" s="152">
        <v>6.4087566059312068E-2</v>
      </c>
      <c r="O5" s="145">
        <v>0.6</v>
      </c>
      <c r="P5" s="153">
        <f>Q5*0.0393701</f>
        <v>5.0393727999999997E-3</v>
      </c>
      <c r="Q5" s="145">
        <v>0.128</v>
      </c>
    </row>
    <row r="6" spans="1:21" ht="15.75" thickBot="1">
      <c r="A6" s="139"/>
      <c r="B6" s="2"/>
      <c r="C6" s="8"/>
      <c r="D6" s="1"/>
      <c r="E6" s="8"/>
      <c r="F6" s="1"/>
      <c r="G6" s="6"/>
      <c r="H6" s="134"/>
      <c r="I6" s="147">
        <v>4</v>
      </c>
      <c r="J6" s="148">
        <v>6.8043823972901004E-3</v>
      </c>
      <c r="K6" s="149">
        <v>0.17283131289116854</v>
      </c>
      <c r="L6" s="150">
        <v>4</v>
      </c>
      <c r="M6" s="151">
        <v>3.5682482323055424E-3</v>
      </c>
      <c r="N6" s="152">
        <v>9.0633505100560771E-2</v>
      </c>
      <c r="O6" s="145">
        <v>0.8</v>
      </c>
      <c r="P6" s="153">
        <f t="shared" ref="P6:P28" si="0">Q6*0.0393701</f>
        <v>5.8267747999999992E-3</v>
      </c>
      <c r="Q6" s="145">
        <v>0.14799999999999999</v>
      </c>
    </row>
    <row r="7" spans="1:21">
      <c r="A7" s="139"/>
      <c r="B7" s="111" t="s">
        <v>35</v>
      </c>
      <c r="C7" s="112"/>
      <c r="D7" s="113"/>
      <c r="E7" s="114"/>
      <c r="F7" s="137"/>
      <c r="G7" s="138"/>
      <c r="H7" s="134"/>
      <c r="I7" s="147">
        <v>6</v>
      </c>
      <c r="J7" s="148">
        <v>8.3336324440682567E-3</v>
      </c>
      <c r="K7" s="149">
        <v>0.21167426407933371</v>
      </c>
      <c r="L7" s="150">
        <v>6</v>
      </c>
      <c r="M7" s="151">
        <v>4.3701937223683167E-3</v>
      </c>
      <c r="N7" s="152">
        <v>0.11100292054815523</v>
      </c>
      <c r="O7" s="145">
        <v>1</v>
      </c>
      <c r="P7" s="153">
        <f t="shared" si="0"/>
        <v>6.4960664999999997E-3</v>
      </c>
      <c r="Q7" s="145">
        <v>0.16500000000000001</v>
      </c>
    </row>
    <row r="8" spans="1:21">
      <c r="A8" s="139"/>
      <c r="B8" s="124" t="s">
        <v>17</v>
      </c>
      <c r="C8" s="105">
        <v>1.7000000000000001E-2</v>
      </c>
      <c r="D8" s="13" t="s">
        <v>2</v>
      </c>
      <c r="E8" s="129">
        <f>C8*25.4</f>
        <v>0.43180000000000002</v>
      </c>
      <c r="F8" s="11" t="s">
        <v>7</v>
      </c>
      <c r="G8" s="118" t="s">
        <v>3</v>
      </c>
      <c r="H8" s="134"/>
      <c r="I8" s="147">
        <v>8</v>
      </c>
      <c r="J8" s="148">
        <v>9.6228498698204129E-3</v>
      </c>
      <c r="K8" s="149">
        <v>0.24442038669343846</v>
      </c>
      <c r="L8" s="150">
        <v>8</v>
      </c>
      <c r="M8" s="151">
        <v>5.0462650440403203E-3</v>
      </c>
      <c r="N8" s="152">
        <v>0.12817513211862414</v>
      </c>
      <c r="O8" s="145">
        <v>1.2</v>
      </c>
      <c r="P8" s="153">
        <f t="shared" si="0"/>
        <v>7.2834684999999993E-3</v>
      </c>
      <c r="Q8" s="145">
        <v>0.185</v>
      </c>
    </row>
    <row r="9" spans="1:21" ht="15.75" thickBot="1">
      <c r="A9" s="139"/>
      <c r="B9" s="115" t="s">
        <v>19</v>
      </c>
      <c r="C9" s="116">
        <f>C5*((C4*C4)/(C8*C8))</f>
        <v>287.8006920415225</v>
      </c>
      <c r="D9" s="117" t="s">
        <v>1</v>
      </c>
      <c r="E9" s="116">
        <f>E5*((E4*E4)/(E8*E8))</f>
        <v>263.16495280276808</v>
      </c>
      <c r="F9" s="119" t="s">
        <v>9</v>
      </c>
      <c r="G9" s="120" t="s">
        <v>10</v>
      </c>
      <c r="H9" s="134"/>
      <c r="I9" s="147">
        <v>10</v>
      </c>
      <c r="J9" s="148">
        <v>1.0758673223096723E-2</v>
      </c>
      <c r="K9" s="149">
        <v>0.27327029986665674</v>
      </c>
      <c r="L9" s="150">
        <v>10</v>
      </c>
      <c r="M9" s="151">
        <v>5.6418958354775631E-3</v>
      </c>
      <c r="N9" s="152">
        <v>0.1433041542211301</v>
      </c>
      <c r="O9" s="145">
        <v>1.5</v>
      </c>
      <c r="P9" s="153">
        <f t="shared" si="0"/>
        <v>8.0708704999999988E-3</v>
      </c>
      <c r="Q9" s="145">
        <v>0.20499999999999999</v>
      </c>
    </row>
    <row r="10" spans="1:21" ht="15.75" thickBot="1">
      <c r="A10" s="139"/>
      <c r="B10" s="7"/>
      <c r="C10" s="31"/>
      <c r="D10" s="1"/>
      <c r="E10" s="8"/>
      <c r="F10" s="1"/>
      <c r="G10" s="6"/>
      <c r="H10" s="134"/>
      <c r="I10" s="154">
        <v>12</v>
      </c>
      <c r="J10" s="148">
        <v>1.1785536026233771E-2</v>
      </c>
      <c r="K10" s="149">
        <v>0.29935261506633776</v>
      </c>
      <c r="L10" s="150">
        <v>12</v>
      </c>
      <c r="M10" s="151">
        <v>6.1803872323710337E-3</v>
      </c>
      <c r="N10" s="152">
        <v>0.15698183570222424</v>
      </c>
      <c r="O10" s="145">
        <v>1.7</v>
      </c>
      <c r="P10" s="153">
        <f t="shared" si="0"/>
        <v>8.5826818000000003E-3</v>
      </c>
      <c r="Q10" s="145">
        <v>0.218</v>
      </c>
    </row>
    <row r="11" spans="1:21">
      <c r="A11" s="139"/>
      <c r="B11" s="14" t="s">
        <v>22</v>
      </c>
      <c r="C11" s="62"/>
      <c r="D11" s="15"/>
      <c r="E11" s="36"/>
      <c r="F11" s="15"/>
      <c r="G11" s="16"/>
      <c r="H11" s="134"/>
      <c r="I11" s="154">
        <v>15</v>
      </c>
      <c r="J11" s="148">
        <v>1.317662985296573E-2</v>
      </c>
      <c r="K11" s="149">
        <v>0.33468639826532953</v>
      </c>
      <c r="L11" s="150">
        <v>15</v>
      </c>
      <c r="M11" s="151">
        <v>6.9098829894267098E-3</v>
      </c>
      <c r="N11" s="152">
        <v>0.17551102793143841</v>
      </c>
      <c r="O11" s="145">
        <v>2</v>
      </c>
      <c r="P11" s="153">
        <f t="shared" si="0"/>
        <v>9.2519734999999999E-3</v>
      </c>
      <c r="Q11" s="145">
        <v>0.23499999999999999</v>
      </c>
    </row>
    <row r="12" spans="1:21">
      <c r="A12" s="139"/>
      <c r="B12" s="125" t="s">
        <v>16</v>
      </c>
      <c r="C12" s="105">
        <v>1.26E-2</v>
      </c>
      <c r="D12" s="11" t="s">
        <v>2</v>
      </c>
      <c r="E12" s="127">
        <f>C12*25.4</f>
        <v>0.32003999999999999</v>
      </c>
      <c r="F12" s="139"/>
      <c r="G12" s="109" t="s">
        <v>3</v>
      </c>
      <c r="H12" s="134"/>
      <c r="I12" s="154">
        <v>20</v>
      </c>
      <c r="J12" s="148">
        <v>1.5215061585243645E-2</v>
      </c>
      <c r="K12" s="149">
        <v>0.38646256426518855</v>
      </c>
      <c r="L12" s="150">
        <v>20</v>
      </c>
      <c r="M12" s="151">
        <v>7.9788456080286535E-3</v>
      </c>
      <c r="N12" s="152">
        <v>0.2026626784439278</v>
      </c>
      <c r="O12" s="145">
        <v>2.5</v>
      </c>
      <c r="P12" s="153">
        <f t="shared" si="0"/>
        <v>1.0236225999999999E-2</v>
      </c>
      <c r="Q12" s="145">
        <v>0.26</v>
      </c>
    </row>
    <row r="13" spans="1:21">
      <c r="A13" s="139"/>
      <c r="B13" s="125" t="s">
        <v>36</v>
      </c>
      <c r="C13" s="110">
        <v>300</v>
      </c>
      <c r="D13" s="11" t="s">
        <v>1</v>
      </c>
      <c r="E13" s="130">
        <f>C13*0.9144</f>
        <v>274.32</v>
      </c>
      <c r="F13" s="139"/>
      <c r="G13" s="109" t="s">
        <v>3</v>
      </c>
      <c r="H13" s="134"/>
      <c r="I13" s="155">
        <v>25</v>
      </c>
      <c r="J13" s="148">
        <v>1.7010955993225253E-2</v>
      </c>
      <c r="K13" s="149">
        <v>0.43207828222792138</v>
      </c>
      <c r="L13" s="150">
        <v>25</v>
      </c>
      <c r="M13" s="151">
        <v>8.920620580763856E-3</v>
      </c>
      <c r="N13" s="152">
        <v>0.22658376275140193</v>
      </c>
      <c r="O13" s="145">
        <v>3</v>
      </c>
      <c r="P13" s="153">
        <f t="shared" si="0"/>
        <v>1.1220478499999999E-2</v>
      </c>
      <c r="Q13" s="145">
        <v>0.28499999999999998</v>
      </c>
    </row>
    <row r="14" spans="1:21">
      <c r="A14" s="139"/>
      <c r="B14" s="125"/>
      <c r="C14" s="32" t="s">
        <v>12</v>
      </c>
      <c r="D14" s="11"/>
      <c r="E14" s="37" t="s">
        <v>12</v>
      </c>
      <c r="F14" s="11"/>
      <c r="G14" s="17"/>
      <c r="H14" s="134"/>
      <c r="I14" s="155">
        <v>30</v>
      </c>
      <c r="J14" s="148">
        <v>1.8634568644434336E-2</v>
      </c>
      <c r="K14" s="149">
        <v>0.47331804356863211</v>
      </c>
      <c r="L14" s="150">
        <v>30</v>
      </c>
      <c r="M14" s="151">
        <v>9.7720502380583985E-3</v>
      </c>
      <c r="N14" s="152">
        <v>0.2482100760466833</v>
      </c>
      <c r="O14" s="145">
        <v>3.5</v>
      </c>
      <c r="P14" s="153">
        <f t="shared" si="0"/>
        <v>1.2204731E-2</v>
      </c>
      <c r="Q14" s="145">
        <v>0.31</v>
      </c>
    </row>
    <row r="15" spans="1:21">
      <c r="A15" s="139"/>
      <c r="B15" s="125" t="s">
        <v>18</v>
      </c>
      <c r="C15" s="105">
        <v>2.7400000000000001E-2</v>
      </c>
      <c r="D15" s="11" t="s">
        <v>2</v>
      </c>
      <c r="E15" s="127">
        <f>C15*25.4</f>
        <v>0.69596000000000002</v>
      </c>
      <c r="F15" s="11" t="s">
        <v>7</v>
      </c>
      <c r="G15" s="109" t="s">
        <v>3</v>
      </c>
      <c r="H15" s="134"/>
      <c r="I15" s="155">
        <v>40</v>
      </c>
      <c r="J15" s="148">
        <v>2.1517346446193446E-2</v>
      </c>
      <c r="K15" s="149">
        <v>0.54654059973331348</v>
      </c>
      <c r="L15" s="150">
        <v>40</v>
      </c>
      <c r="M15" s="151">
        <v>1.1283791670955126E-2</v>
      </c>
      <c r="N15" s="152">
        <v>0.28660830844226021</v>
      </c>
      <c r="O15" s="145">
        <v>4</v>
      </c>
      <c r="P15" s="153">
        <f t="shared" si="0"/>
        <v>1.2992132999999999E-2</v>
      </c>
      <c r="Q15" s="145">
        <v>0.33</v>
      </c>
    </row>
    <row r="16" spans="1:21">
      <c r="A16" s="139"/>
      <c r="B16" s="25" t="s">
        <v>20</v>
      </c>
      <c r="C16" s="33">
        <f>IF((((C5*((C4*C4)/(C12*C12)))-C13)*((C12*C12)/(C15*C15)))&lt;=0,"No Capacity",(((C5*((C4*C4)/(C12*C12)))-C13)*((C12*C12)/(C15*C15))))</f>
        <v>47.34722148223134</v>
      </c>
      <c r="D16" s="11" t="s">
        <v>1</v>
      </c>
      <c r="E16" s="33">
        <f>IF((((E5*((E4*E4)/(E12*E12)))-E13)*((E12*E12)/(E15*E15)))&lt;=0,"No Capacity",(((E5*((E4*E4)/(E12*E12)))-E13)*((E12*E12)/(E15*E15))))</f>
        <v>43.29429932335232</v>
      </c>
      <c r="F16" s="11" t="s">
        <v>9</v>
      </c>
      <c r="G16" s="18" t="s">
        <v>10</v>
      </c>
      <c r="H16" s="134"/>
      <c r="I16" s="155">
        <v>50</v>
      </c>
      <c r="J16" s="148">
        <v>2.4057124674551036E-2</v>
      </c>
      <c r="K16" s="149">
        <v>0.61105096673359627</v>
      </c>
      <c r="L16" s="150">
        <v>50</v>
      </c>
      <c r="M16" s="151">
        <v>1.2615662610100801E-2</v>
      </c>
      <c r="N16" s="152">
        <v>0.32043783029656031</v>
      </c>
      <c r="O16" s="145">
        <v>5</v>
      </c>
      <c r="P16" s="153">
        <f t="shared" si="0"/>
        <v>1.4566936999999999E-2</v>
      </c>
      <c r="Q16" s="145">
        <v>0.37</v>
      </c>
    </row>
    <row r="17" spans="1:21">
      <c r="A17" s="139"/>
      <c r="B17" s="76"/>
      <c r="C17" s="32" t="s">
        <v>13</v>
      </c>
      <c r="D17" s="13"/>
      <c r="E17" s="32" t="s">
        <v>13</v>
      </c>
      <c r="F17" s="13"/>
      <c r="G17" s="77"/>
      <c r="H17" s="134"/>
      <c r="I17" s="155">
        <v>60</v>
      </c>
      <c r="J17" s="148">
        <v>2.635325970593146E-2</v>
      </c>
      <c r="K17" s="149">
        <v>0.66937279653065906</v>
      </c>
      <c r="L17" s="150">
        <v>60</v>
      </c>
      <c r="M17" s="151">
        <v>1.381976597885342E-2</v>
      </c>
      <c r="N17" s="152">
        <v>0.35102205586287683</v>
      </c>
      <c r="O17" s="145">
        <v>6</v>
      </c>
      <c r="P17" s="153">
        <f t="shared" si="0"/>
        <v>1.5944890499999999E-2</v>
      </c>
      <c r="Q17" s="145">
        <v>0.40500000000000003</v>
      </c>
    </row>
    <row r="18" spans="1:21" ht="15.75" thickBot="1">
      <c r="A18" s="139"/>
      <c r="B18" s="24" t="s">
        <v>38</v>
      </c>
      <c r="C18" s="34">
        <f>C16+C13</f>
        <v>347.34722148223136</v>
      </c>
      <c r="D18" s="28" t="s">
        <v>1</v>
      </c>
      <c r="E18" s="34">
        <f>E16+E13</f>
        <v>317.61429932335233</v>
      </c>
      <c r="F18" s="28" t="s">
        <v>9</v>
      </c>
      <c r="G18" s="19" t="s">
        <v>10</v>
      </c>
      <c r="H18" s="134"/>
      <c r="I18" s="155">
        <v>65</v>
      </c>
      <c r="J18" s="148">
        <v>2.7429342352469185E-2</v>
      </c>
      <c r="K18" s="149">
        <v>0.69670529575271722</v>
      </c>
      <c r="L18" s="150">
        <v>65</v>
      </c>
      <c r="M18" s="151">
        <v>1.4384068479378981E-2</v>
      </c>
      <c r="N18" s="152">
        <v>0.36535533937622611</v>
      </c>
      <c r="O18" s="145">
        <v>7</v>
      </c>
      <c r="P18" s="153">
        <f t="shared" si="0"/>
        <v>1.7125993499999999E-2</v>
      </c>
      <c r="Q18" s="145">
        <v>0.435</v>
      </c>
    </row>
    <row r="19" spans="1:21" ht="15.75" thickBot="1">
      <c r="A19" s="156"/>
      <c r="B19" s="78"/>
      <c r="C19" s="65"/>
      <c r="D19" s="78"/>
      <c r="E19" s="60"/>
      <c r="F19" s="78"/>
      <c r="G19" s="78"/>
      <c r="H19" s="134"/>
      <c r="I19" s="155">
        <v>80</v>
      </c>
      <c r="J19" s="148">
        <v>3.0430123170487291E-2</v>
      </c>
      <c r="K19" s="149">
        <v>0.77292512853037709</v>
      </c>
      <c r="L19" s="157">
        <v>70</v>
      </c>
      <c r="M19" s="153">
        <f t="shared" ref="M19" si="1">N19*0.0393701</f>
        <v>1.4960638E-2</v>
      </c>
      <c r="N19" s="158">
        <v>0.38</v>
      </c>
      <c r="O19" s="145">
        <v>8</v>
      </c>
      <c r="P19" s="153">
        <f t="shared" si="0"/>
        <v>1.8503947E-2</v>
      </c>
      <c r="Q19" s="145">
        <v>0.47</v>
      </c>
    </row>
    <row r="20" spans="1:21">
      <c r="A20" s="139"/>
      <c r="B20" s="14" t="s">
        <v>40</v>
      </c>
      <c r="C20" s="62"/>
      <c r="D20" s="15"/>
      <c r="E20" s="38"/>
      <c r="F20" s="15"/>
      <c r="G20" s="16"/>
      <c r="H20" s="134"/>
      <c r="I20" s="155">
        <v>100</v>
      </c>
      <c r="J20" s="148">
        <v>3.4021911986450507E-2</v>
      </c>
      <c r="K20" s="149">
        <v>0.86415656445584277</v>
      </c>
      <c r="L20" s="150">
        <v>80</v>
      </c>
      <c r="M20" s="151">
        <v>1.5957691216057307E-2</v>
      </c>
      <c r="N20" s="152">
        <v>0.40532535688785559</v>
      </c>
      <c r="O20" s="145">
        <v>10</v>
      </c>
      <c r="P20" s="153">
        <f t="shared" si="0"/>
        <v>2.0472451999999999E-2</v>
      </c>
      <c r="Q20" s="145">
        <v>0.52</v>
      </c>
    </row>
    <row r="21" spans="1:21">
      <c r="A21" s="139"/>
      <c r="B21" s="125" t="s">
        <v>18</v>
      </c>
      <c r="C21" s="105">
        <v>2.7400000000000001E-2</v>
      </c>
      <c r="D21" s="11" t="s">
        <v>2</v>
      </c>
      <c r="E21" s="127">
        <f>C21*25.4</f>
        <v>0.69596000000000002</v>
      </c>
      <c r="F21" s="11" t="s">
        <v>7</v>
      </c>
      <c r="G21" s="109" t="s">
        <v>3</v>
      </c>
      <c r="H21" s="134"/>
      <c r="I21" s="155">
        <v>130</v>
      </c>
      <c r="J21" s="148">
        <v>3.8790947961836658E-2</v>
      </c>
      <c r="K21" s="149">
        <v>0.98529007823065107</v>
      </c>
      <c r="L21" s="150">
        <v>100</v>
      </c>
      <c r="M21" s="151">
        <v>1.7841241161527712E-2</v>
      </c>
      <c r="N21" s="152">
        <v>0.45316752550280387</v>
      </c>
      <c r="O21" s="145">
        <v>12</v>
      </c>
      <c r="P21" s="153">
        <f t="shared" si="0"/>
        <v>2.2440956999999997E-2</v>
      </c>
      <c r="Q21" s="145">
        <v>0.56999999999999995</v>
      </c>
    </row>
    <row r="22" spans="1:21">
      <c r="A22" s="139"/>
      <c r="B22" s="125" t="s">
        <v>23</v>
      </c>
      <c r="C22" s="110">
        <v>47</v>
      </c>
      <c r="D22" s="11" t="s">
        <v>1</v>
      </c>
      <c r="E22" s="130">
        <f>C22*0.9144</f>
        <v>42.976799999999997</v>
      </c>
      <c r="F22" s="11" t="s">
        <v>9</v>
      </c>
      <c r="G22" s="109" t="s">
        <v>3</v>
      </c>
      <c r="H22" s="134"/>
      <c r="I22" s="155">
        <v>150</v>
      </c>
      <c r="J22" s="148">
        <v>4.1668162220341282E-2</v>
      </c>
      <c r="K22" s="149">
        <v>1.0583713203966685</v>
      </c>
      <c r="L22" s="150">
        <v>130</v>
      </c>
      <c r="M22" s="151">
        <v>2.0342144725641099E-2</v>
      </c>
      <c r="N22" s="152">
        <v>0.51669047603128393</v>
      </c>
      <c r="O22" s="145">
        <v>14</v>
      </c>
      <c r="P22" s="153">
        <f t="shared" si="0"/>
        <v>2.4409462E-2</v>
      </c>
      <c r="Q22" s="145">
        <v>0.62</v>
      </c>
    </row>
    <row r="23" spans="1:21">
      <c r="A23" s="139"/>
      <c r="B23" s="126"/>
      <c r="C23" s="32" t="s">
        <v>12</v>
      </c>
      <c r="D23" s="11"/>
      <c r="E23" s="37" t="s">
        <v>12</v>
      </c>
      <c r="F23" s="11"/>
      <c r="G23" s="17"/>
      <c r="H23" s="134"/>
      <c r="I23" s="147">
        <v>200</v>
      </c>
      <c r="J23" s="148">
        <v>4.8114249349102071E-2</v>
      </c>
      <c r="K23" s="149">
        <v>1.2221019334671925</v>
      </c>
      <c r="L23" s="159">
        <v>150</v>
      </c>
      <c r="M23" s="151">
        <v>2.1850968611841583E-2</v>
      </c>
      <c r="N23" s="152">
        <v>0.55501460274077619</v>
      </c>
      <c r="O23" s="145">
        <v>16</v>
      </c>
      <c r="P23" s="153">
        <f t="shared" si="0"/>
        <v>2.5984265999999999E-2</v>
      </c>
      <c r="Q23" s="145">
        <v>0.66</v>
      </c>
    </row>
    <row r="24" spans="1:21">
      <c r="A24" s="139"/>
      <c r="B24" s="125" t="s">
        <v>16</v>
      </c>
      <c r="C24" s="105">
        <v>1.26E-2</v>
      </c>
      <c r="D24" s="11" t="s">
        <v>2</v>
      </c>
      <c r="E24" s="127">
        <f>C24*25.4</f>
        <v>0.32003999999999999</v>
      </c>
      <c r="F24" s="11" t="s">
        <v>7</v>
      </c>
      <c r="G24" s="109" t="s">
        <v>3</v>
      </c>
      <c r="H24" s="134"/>
      <c r="I24" s="147">
        <v>250</v>
      </c>
      <c r="J24" s="148">
        <v>5.3793366115483618E-2</v>
      </c>
      <c r="K24" s="149">
        <v>1.3663514993332839</v>
      </c>
      <c r="L24" s="159">
        <v>200</v>
      </c>
      <c r="M24" s="151">
        <v>2.5231325220201602E-2</v>
      </c>
      <c r="N24" s="152">
        <v>0.64087566059312062</v>
      </c>
      <c r="O24" s="145">
        <v>18</v>
      </c>
      <c r="P24" s="153">
        <f t="shared" si="0"/>
        <v>2.7559069999999998E-2</v>
      </c>
      <c r="Q24" s="145">
        <v>0.7</v>
      </c>
    </row>
    <row r="25" spans="1:21">
      <c r="A25" s="139"/>
      <c r="B25" s="25" t="s">
        <v>37</v>
      </c>
      <c r="C25" s="33">
        <f>IF((((C5*((C4*C4)/(C21*C21)))-C22)*((C21*C21)/(C24*C24)))&lt;=0,"No Capacity",(((C5*((C4*C4)/(C21*C21)))-C22)*((C21*C21)/(C24*C24))))</f>
        <v>301.64197530864197</v>
      </c>
      <c r="D25" s="11" t="s">
        <v>1</v>
      </c>
      <c r="E25" s="33">
        <f>IF((((E5*((E4*E4)/(E21*E21)))-E22)*((E21*E21)/(E24*E24)))&lt;=0,"No Capacity",(((E5*((E4*E4)/(E21*E21)))-E22)*((E21*E21)/(E24*E24))))</f>
        <v>275.82142222222217</v>
      </c>
      <c r="F25" s="11" t="s">
        <v>9</v>
      </c>
      <c r="G25" s="18" t="s">
        <v>10</v>
      </c>
      <c r="H25" s="134"/>
      <c r="I25" s="160"/>
      <c r="J25" s="160"/>
      <c r="K25" s="160"/>
      <c r="L25" s="159">
        <v>250</v>
      </c>
      <c r="M25" s="151">
        <v>2.8209479177387815E-2</v>
      </c>
      <c r="N25" s="152">
        <v>0.71652077110565049</v>
      </c>
      <c r="O25" s="145">
        <v>20</v>
      </c>
      <c r="P25" s="153">
        <f t="shared" si="0"/>
        <v>2.9133873999999997E-2</v>
      </c>
      <c r="Q25" s="145">
        <v>0.74</v>
      </c>
    </row>
    <row r="26" spans="1:21">
      <c r="A26" s="139"/>
      <c r="B26" s="76"/>
      <c r="C26" s="32" t="s">
        <v>13</v>
      </c>
      <c r="D26" s="13"/>
      <c r="E26" s="32" t="s">
        <v>13</v>
      </c>
      <c r="F26" s="13"/>
      <c r="G26" s="20"/>
      <c r="H26" s="134"/>
      <c r="I26" s="160"/>
      <c r="J26" s="160"/>
      <c r="K26" s="160"/>
      <c r="L26" s="161"/>
      <c r="M26" s="162"/>
      <c r="N26" s="163"/>
      <c r="O26" s="145">
        <v>22</v>
      </c>
      <c r="P26" s="153">
        <f t="shared" si="0"/>
        <v>3.0708678E-2</v>
      </c>
      <c r="Q26" s="145">
        <v>0.78</v>
      </c>
      <c r="R26" s="4"/>
      <c r="S26" s="27"/>
      <c r="T26" s="3"/>
      <c r="U26" s="4"/>
    </row>
    <row r="27" spans="1:21" ht="15.75" thickBot="1">
      <c r="A27" s="139"/>
      <c r="B27" s="24" t="s">
        <v>38</v>
      </c>
      <c r="C27" s="34">
        <f>C25+C22</f>
        <v>348.64197530864197</v>
      </c>
      <c r="D27" s="28" t="s">
        <v>1</v>
      </c>
      <c r="E27" s="34">
        <f>E25+E22</f>
        <v>318.79822222222219</v>
      </c>
      <c r="F27" s="28" t="s">
        <v>9</v>
      </c>
      <c r="G27" s="19" t="s">
        <v>10</v>
      </c>
      <c r="H27" s="134"/>
      <c r="I27" s="160"/>
      <c r="J27" s="160"/>
      <c r="K27" s="160"/>
      <c r="L27" s="161"/>
      <c r="M27" s="162"/>
      <c r="N27" s="163"/>
      <c r="O27" s="145">
        <v>24</v>
      </c>
      <c r="P27" s="153">
        <f t="shared" si="0"/>
        <v>3.1889780999999999E-2</v>
      </c>
      <c r="Q27" s="145">
        <v>0.81</v>
      </c>
      <c r="R27" s="4"/>
      <c r="S27" s="27"/>
      <c r="T27" s="3"/>
      <c r="U27" s="4"/>
    </row>
    <row r="28" spans="1:21" ht="15.75" thickBot="1">
      <c r="A28" s="139"/>
      <c r="B28" s="78"/>
      <c r="C28" s="65"/>
      <c r="D28" s="78"/>
      <c r="E28" s="60"/>
      <c r="F28" s="78"/>
      <c r="G28" s="78"/>
      <c r="H28" s="134"/>
      <c r="I28" s="160"/>
      <c r="J28" s="160"/>
      <c r="K28" s="160"/>
      <c r="L28" s="161"/>
      <c r="M28" s="162"/>
      <c r="N28" s="163"/>
      <c r="O28" s="145">
        <v>28</v>
      </c>
      <c r="P28" s="153">
        <f t="shared" si="0"/>
        <v>3.4251986999999998E-2</v>
      </c>
      <c r="Q28" s="145">
        <v>0.87</v>
      </c>
      <c r="R28" s="4"/>
      <c r="S28" s="27"/>
      <c r="T28" s="3"/>
      <c r="U28" s="4"/>
    </row>
    <row r="29" spans="1:21">
      <c r="A29" s="139"/>
      <c r="B29" s="91" t="s">
        <v>30</v>
      </c>
      <c r="C29" s="35"/>
      <c r="D29" s="79"/>
      <c r="E29" s="79"/>
      <c r="F29" s="79"/>
      <c r="G29" s="80"/>
      <c r="H29" s="164"/>
      <c r="I29" s="134"/>
      <c r="J29" s="134"/>
      <c r="K29" s="134"/>
      <c r="L29" s="165"/>
      <c r="M29" s="166"/>
      <c r="N29" s="167"/>
      <c r="O29" s="139"/>
      <c r="P29" s="26"/>
      <c r="Q29" s="3"/>
      <c r="R29" s="4"/>
      <c r="S29" s="27"/>
      <c r="T29" s="3"/>
      <c r="U29" s="4"/>
    </row>
    <row r="30" spans="1:21">
      <c r="A30" s="139"/>
      <c r="B30" s="92"/>
      <c r="C30" s="65"/>
      <c r="D30" s="78"/>
      <c r="E30" s="78"/>
      <c r="F30" s="78"/>
      <c r="G30" s="82"/>
      <c r="H30" s="164"/>
      <c r="I30" s="134"/>
      <c r="J30" s="134"/>
      <c r="K30" s="134"/>
      <c r="L30" s="165"/>
      <c r="M30" s="166"/>
      <c r="N30" s="167"/>
      <c r="O30" s="139"/>
      <c r="P30" s="26"/>
      <c r="Q30" s="3"/>
      <c r="R30" s="4"/>
      <c r="S30" s="27"/>
      <c r="T30" s="3"/>
      <c r="U30" s="4"/>
    </row>
    <row r="31" spans="1:21">
      <c r="A31" s="139"/>
      <c r="B31" s="125" t="s">
        <v>28</v>
      </c>
      <c r="C31" s="131">
        <v>60</v>
      </c>
      <c r="D31" s="13" t="s">
        <v>26</v>
      </c>
      <c r="E31" s="168"/>
      <c r="F31" s="164"/>
      <c r="G31" s="109" t="s">
        <v>3</v>
      </c>
      <c r="H31" s="134"/>
      <c r="I31" s="134"/>
      <c r="J31" s="134"/>
      <c r="K31" s="134"/>
      <c r="L31" s="165"/>
      <c r="M31" s="166"/>
      <c r="N31" s="167"/>
      <c r="O31" s="139"/>
      <c r="P31" s="26"/>
      <c r="Q31" s="3"/>
      <c r="R31" s="4"/>
      <c r="S31" s="27"/>
      <c r="T31" s="3"/>
      <c r="U31" s="4"/>
    </row>
    <row r="32" spans="1:21">
      <c r="A32" s="139"/>
      <c r="B32" s="93" t="s">
        <v>39</v>
      </c>
      <c r="C32" s="66">
        <f>VLOOKUP(C31,I5:K24,2,FALSE)</f>
        <v>2.635325970593146E-2</v>
      </c>
      <c r="D32" s="13" t="s">
        <v>5</v>
      </c>
      <c r="E32" s="168"/>
      <c r="F32" s="164"/>
      <c r="G32" s="18" t="s">
        <v>10</v>
      </c>
      <c r="H32" s="134"/>
      <c r="I32" s="134"/>
      <c r="J32" s="134"/>
      <c r="K32" s="134"/>
      <c r="L32" s="165"/>
      <c r="M32" s="166"/>
      <c r="N32" s="167"/>
      <c r="O32" s="139"/>
      <c r="P32" s="26"/>
      <c r="Q32" s="3"/>
      <c r="R32" s="4"/>
      <c r="S32" s="27"/>
      <c r="T32" s="3"/>
      <c r="U32" s="4"/>
    </row>
    <row r="33" spans="1:21" ht="15.75" thickBot="1">
      <c r="A33" s="139"/>
      <c r="B33" s="24" t="s">
        <v>39</v>
      </c>
      <c r="C33" s="67">
        <f>VLOOKUP(C31,I5:K24,3,FALSE)</f>
        <v>0.66937279653065906</v>
      </c>
      <c r="D33" s="169" t="s">
        <v>7</v>
      </c>
      <c r="E33" s="83"/>
      <c r="F33" s="84"/>
      <c r="G33" s="58" t="s">
        <v>10</v>
      </c>
      <c r="H33" s="134"/>
      <c r="I33" s="134"/>
      <c r="J33" s="134"/>
      <c r="K33" s="134"/>
      <c r="L33" s="165"/>
      <c r="M33" s="166"/>
      <c r="N33" s="167"/>
      <c r="O33" s="139"/>
      <c r="P33" s="26"/>
      <c r="Q33" s="3"/>
      <c r="R33" s="4"/>
      <c r="S33" s="27"/>
      <c r="T33" s="3"/>
      <c r="U33" s="4"/>
    </row>
    <row r="34" spans="1:21" ht="15.75" thickBot="1">
      <c r="A34" s="139"/>
      <c r="B34" s="10"/>
      <c r="C34" s="65"/>
      <c r="D34" s="69"/>
      <c r="E34" s="60"/>
      <c r="F34" s="78"/>
      <c r="G34" s="78"/>
      <c r="H34" s="134"/>
      <c r="I34" s="134"/>
      <c r="J34" s="134"/>
      <c r="K34" s="134"/>
      <c r="L34" s="165"/>
      <c r="M34" s="166"/>
      <c r="N34" s="167"/>
      <c r="O34" s="139"/>
      <c r="P34" s="26"/>
      <c r="Q34" s="3"/>
      <c r="R34" s="4"/>
      <c r="S34" s="27"/>
      <c r="T34" s="3"/>
      <c r="U34" s="4"/>
    </row>
    <row r="35" spans="1:21">
      <c r="A35" s="139"/>
      <c r="B35" s="91" t="s">
        <v>29</v>
      </c>
      <c r="C35" s="35"/>
      <c r="D35" s="85"/>
      <c r="E35" s="61"/>
      <c r="F35" s="79"/>
      <c r="G35" s="80"/>
      <c r="H35" s="134"/>
      <c r="I35" s="134"/>
      <c r="J35" s="134"/>
      <c r="K35" s="134"/>
      <c r="L35" s="165"/>
      <c r="M35" s="166"/>
      <c r="N35" s="167"/>
      <c r="O35" s="139"/>
      <c r="P35" s="26"/>
      <c r="Q35" s="3"/>
      <c r="R35" s="4"/>
      <c r="S35" s="27"/>
      <c r="T35" s="3"/>
      <c r="U35" s="4"/>
    </row>
    <row r="36" spans="1:21">
      <c r="A36" s="139"/>
      <c r="B36" s="92"/>
      <c r="C36" s="65"/>
      <c r="D36" s="69"/>
      <c r="E36" s="60"/>
      <c r="F36" s="78"/>
      <c r="G36" s="82"/>
      <c r="H36" s="134"/>
      <c r="I36" s="134"/>
      <c r="J36" s="134"/>
      <c r="K36" s="134"/>
      <c r="L36" s="165"/>
      <c r="M36" s="166"/>
      <c r="N36" s="167"/>
      <c r="O36" s="139"/>
      <c r="P36" s="26"/>
      <c r="Q36" s="3"/>
      <c r="R36" s="4"/>
      <c r="S36" s="27"/>
      <c r="T36" s="3"/>
      <c r="U36" s="4"/>
    </row>
    <row r="37" spans="1:21">
      <c r="A37" s="139"/>
      <c r="B37" s="125" t="s">
        <v>28</v>
      </c>
      <c r="C37" s="131">
        <v>60</v>
      </c>
      <c r="D37" s="13" t="s">
        <v>26</v>
      </c>
      <c r="E37" s="168"/>
      <c r="F37" s="164"/>
      <c r="G37" s="109" t="s">
        <v>3</v>
      </c>
      <c r="H37" s="134"/>
      <c r="I37" s="134"/>
      <c r="J37" s="134"/>
      <c r="K37" s="134"/>
      <c r="L37" s="165"/>
      <c r="M37" s="166"/>
      <c r="N37" s="167"/>
      <c r="O37" s="139"/>
      <c r="P37" s="26"/>
      <c r="Q37" s="3"/>
      <c r="R37" s="4"/>
      <c r="S37" s="27"/>
      <c r="T37" s="3"/>
      <c r="U37" s="4"/>
    </row>
    <row r="38" spans="1:21">
      <c r="A38" s="139"/>
      <c r="B38" s="93" t="s">
        <v>39</v>
      </c>
      <c r="C38" s="66">
        <f>VLOOKUP(C37,L5:N25,2,FALSE)</f>
        <v>1.381976597885342E-2</v>
      </c>
      <c r="D38" s="13" t="s">
        <v>5</v>
      </c>
      <c r="E38" s="60"/>
      <c r="F38" s="78"/>
      <c r="G38" s="18" t="s">
        <v>10</v>
      </c>
      <c r="H38" s="134"/>
      <c r="I38" s="134"/>
      <c r="J38" s="134"/>
      <c r="K38" s="134"/>
      <c r="L38" s="165"/>
      <c r="M38" s="166"/>
      <c r="N38" s="167"/>
      <c r="O38" s="139"/>
      <c r="P38" s="26"/>
      <c r="Q38" s="3"/>
      <c r="R38" s="4"/>
      <c r="S38" s="27"/>
      <c r="T38" s="3"/>
      <c r="U38" s="4"/>
    </row>
    <row r="39" spans="1:21" ht="15.75" thickBot="1">
      <c r="A39" s="139"/>
      <c r="B39" s="24" t="s">
        <v>39</v>
      </c>
      <c r="C39" s="67">
        <f>VLOOKUP(C37,L5:N25,3,FALSE)</f>
        <v>0.35102205586287683</v>
      </c>
      <c r="D39" s="169" t="s">
        <v>7</v>
      </c>
      <c r="E39" s="83"/>
      <c r="F39" s="84"/>
      <c r="G39" s="58" t="s">
        <v>10</v>
      </c>
      <c r="H39" s="134"/>
      <c r="I39" s="134"/>
      <c r="J39" s="134"/>
      <c r="K39" s="134"/>
      <c r="L39" s="165"/>
      <c r="M39" s="166"/>
      <c r="N39" s="167"/>
      <c r="O39" s="139"/>
      <c r="P39" s="26"/>
      <c r="Q39" s="3"/>
      <c r="R39" s="4"/>
      <c r="S39" s="27"/>
      <c r="T39" s="3"/>
      <c r="U39" s="4"/>
    </row>
    <row r="40" spans="1:21" ht="15.75" thickBot="1">
      <c r="A40" s="139"/>
      <c r="B40" s="86"/>
      <c r="C40" s="65"/>
      <c r="D40" s="78"/>
      <c r="E40" s="60"/>
      <c r="F40" s="78"/>
      <c r="G40" s="78"/>
      <c r="H40" s="134"/>
      <c r="I40" s="134"/>
      <c r="J40" s="134"/>
      <c r="K40" s="134"/>
      <c r="L40" s="165"/>
      <c r="M40" s="166"/>
      <c r="N40" s="167"/>
      <c r="O40" s="139"/>
      <c r="P40" s="26"/>
      <c r="Q40" s="3"/>
      <c r="R40" s="4"/>
      <c r="S40" s="27"/>
      <c r="T40" s="3"/>
      <c r="U40" s="4"/>
    </row>
    <row r="41" spans="1:21">
      <c r="A41" s="139"/>
      <c r="B41" s="91" t="s">
        <v>31</v>
      </c>
      <c r="C41" s="35"/>
      <c r="D41" s="85"/>
      <c r="E41" s="61"/>
      <c r="F41" s="79"/>
      <c r="G41" s="80"/>
      <c r="H41" s="134"/>
      <c r="I41" s="134"/>
      <c r="J41" s="134"/>
      <c r="K41" s="134"/>
      <c r="L41" s="165"/>
      <c r="M41" s="166"/>
      <c r="N41" s="167"/>
      <c r="O41" s="139"/>
      <c r="P41" s="26"/>
      <c r="Q41" s="3"/>
      <c r="R41" s="4"/>
      <c r="S41" s="27"/>
      <c r="T41" s="3"/>
      <c r="U41" s="4"/>
    </row>
    <row r="42" spans="1:21">
      <c r="A42" s="139"/>
      <c r="B42" s="92"/>
      <c r="C42" s="65"/>
      <c r="D42" s="69"/>
      <c r="E42" s="60"/>
      <c r="F42" s="78"/>
      <c r="G42" s="82"/>
      <c r="H42" s="134"/>
      <c r="I42" s="134"/>
      <c r="J42" s="134"/>
      <c r="K42" s="134"/>
      <c r="L42" s="165"/>
      <c r="M42" s="166"/>
      <c r="N42" s="167"/>
      <c r="O42" s="139"/>
      <c r="P42" s="26"/>
      <c r="Q42" s="3"/>
      <c r="R42" s="4"/>
      <c r="S42" s="27"/>
      <c r="T42" s="3"/>
      <c r="U42" s="4"/>
    </row>
    <row r="43" spans="1:21">
      <c r="A43" s="139"/>
      <c r="B43" s="125" t="s">
        <v>32</v>
      </c>
      <c r="C43" s="131">
        <v>8</v>
      </c>
      <c r="D43" s="13"/>
      <c r="E43" s="168"/>
      <c r="F43" s="164"/>
      <c r="G43" s="109" t="s">
        <v>3</v>
      </c>
      <c r="H43" s="134"/>
      <c r="I43" s="134"/>
      <c r="J43" s="134"/>
      <c r="K43" s="134"/>
      <c r="L43" s="165"/>
      <c r="M43" s="166"/>
      <c r="N43" s="167"/>
      <c r="O43" s="139"/>
      <c r="P43" s="26"/>
      <c r="Q43" s="3"/>
      <c r="R43" s="4"/>
      <c r="S43" s="27"/>
      <c r="T43" s="3"/>
      <c r="U43" s="4"/>
    </row>
    <row r="44" spans="1:21">
      <c r="A44" s="139"/>
      <c r="B44" s="93" t="s">
        <v>39</v>
      </c>
      <c r="C44" s="66">
        <f>VLOOKUP(C43,O5:Q28,2,FALSE)</f>
        <v>1.8503947E-2</v>
      </c>
      <c r="D44" s="13" t="s">
        <v>5</v>
      </c>
      <c r="E44" s="60"/>
      <c r="F44" s="78"/>
      <c r="G44" s="18" t="s">
        <v>10</v>
      </c>
      <c r="H44" s="134"/>
      <c r="I44" s="134"/>
      <c r="J44" s="134"/>
      <c r="K44" s="134"/>
      <c r="L44" s="165"/>
      <c r="M44" s="166"/>
      <c r="N44" s="167"/>
      <c r="O44" s="139"/>
      <c r="P44" s="26"/>
      <c r="Q44" s="3"/>
      <c r="R44" s="4"/>
      <c r="S44" s="27"/>
      <c r="T44" s="3"/>
      <c r="U44" s="4"/>
    </row>
    <row r="45" spans="1:21" ht="15.75" thickBot="1">
      <c r="A45" s="139"/>
      <c r="B45" s="24" t="s">
        <v>39</v>
      </c>
      <c r="C45" s="67">
        <f>VLOOKUP(C43,O5:Q28,3,FALSE)</f>
        <v>0.47</v>
      </c>
      <c r="D45" s="169" t="s">
        <v>7</v>
      </c>
      <c r="E45" s="83"/>
      <c r="F45" s="84"/>
      <c r="G45" s="58" t="s">
        <v>10</v>
      </c>
      <c r="H45" s="134"/>
      <c r="I45" s="134"/>
      <c r="J45" s="134"/>
      <c r="K45" s="134"/>
      <c r="L45" s="165"/>
      <c r="M45" s="166"/>
      <c r="N45" s="167"/>
      <c r="O45" s="139"/>
      <c r="P45" s="26"/>
      <c r="Q45" s="3"/>
      <c r="R45" s="4"/>
      <c r="S45" s="27"/>
      <c r="T45" s="3"/>
      <c r="U45" s="4"/>
    </row>
    <row r="46" spans="1:21" ht="15.75" thickBot="1">
      <c r="A46" s="139"/>
      <c r="B46" s="95"/>
      <c r="C46" s="97"/>
      <c r="D46" s="170"/>
      <c r="E46" s="60"/>
      <c r="F46" s="78"/>
      <c r="G46" s="96"/>
      <c r="H46" s="134"/>
      <c r="I46" s="134"/>
      <c r="J46" s="134"/>
      <c r="K46" s="134"/>
      <c r="L46" s="165"/>
      <c r="M46" s="166"/>
      <c r="N46" s="167"/>
      <c r="O46" s="139"/>
      <c r="P46" s="26"/>
      <c r="Q46" s="3"/>
      <c r="R46" s="4"/>
      <c r="S46" s="27"/>
      <c r="T46" s="3"/>
      <c r="U46" s="4"/>
    </row>
    <row r="47" spans="1:21">
      <c r="A47" s="139"/>
      <c r="B47" s="78"/>
      <c r="C47" s="14" t="s">
        <v>27</v>
      </c>
      <c r="D47" s="61"/>
      <c r="E47" s="87"/>
      <c r="F47" s="88"/>
      <c r="G47" s="78"/>
      <c r="H47" s="134"/>
      <c r="I47" s="134"/>
      <c r="J47" s="134"/>
      <c r="K47" s="134"/>
      <c r="L47" s="165"/>
      <c r="M47" s="166"/>
      <c r="N47" s="167"/>
      <c r="O47" s="139"/>
      <c r="P47" s="26"/>
      <c r="Q47" s="3"/>
      <c r="R47" s="4"/>
      <c r="S47" s="27"/>
      <c r="T47" s="3"/>
      <c r="U47" s="4"/>
    </row>
    <row r="48" spans="1:21">
      <c r="A48" s="139"/>
      <c r="B48" s="78"/>
      <c r="C48" s="121" t="s">
        <v>3</v>
      </c>
      <c r="D48" s="60"/>
      <c r="E48" s="99" t="s">
        <v>10</v>
      </c>
      <c r="F48" s="98"/>
      <c r="G48" s="78"/>
      <c r="H48" s="134"/>
      <c r="I48" s="134"/>
      <c r="J48" s="134"/>
      <c r="K48" s="134"/>
      <c r="L48" s="165"/>
      <c r="M48" s="166"/>
      <c r="N48" s="167"/>
      <c r="O48" s="139"/>
      <c r="P48" s="26"/>
      <c r="Q48" s="3"/>
      <c r="R48" s="4"/>
      <c r="S48" s="27"/>
      <c r="T48" s="3"/>
      <c r="U48" s="4"/>
    </row>
    <row r="49" spans="1:21">
      <c r="A49" s="139"/>
      <c r="B49" s="78"/>
      <c r="C49" s="101">
        <v>100</v>
      </c>
      <c r="D49" s="70" t="s">
        <v>0</v>
      </c>
      <c r="E49" s="39">
        <f>C49*1.0936133</f>
        <v>109.36133</v>
      </c>
      <c r="F49" s="72" t="s">
        <v>1</v>
      </c>
      <c r="G49" s="78"/>
      <c r="H49" s="134"/>
      <c r="I49" s="134"/>
      <c r="J49" s="134"/>
      <c r="K49" s="134"/>
      <c r="L49" s="165"/>
      <c r="M49" s="166"/>
      <c r="N49" s="167"/>
      <c r="O49" s="139"/>
      <c r="P49" s="26"/>
      <c r="Q49" s="3"/>
      <c r="R49" s="4"/>
      <c r="S49" s="27"/>
      <c r="T49" s="3"/>
      <c r="U49" s="4"/>
    </row>
    <row r="50" spans="1:21">
      <c r="A50" s="139"/>
      <c r="B50" s="78"/>
      <c r="C50" s="102">
        <v>0.66</v>
      </c>
      <c r="D50" s="70" t="s">
        <v>4</v>
      </c>
      <c r="E50" s="40">
        <f>C50*0.0393701</f>
        <v>2.5984265999999999E-2</v>
      </c>
      <c r="F50" s="72" t="s">
        <v>5</v>
      </c>
      <c r="G50" s="78"/>
      <c r="H50" s="134"/>
      <c r="I50" s="134"/>
      <c r="J50" s="134"/>
      <c r="K50" s="134"/>
      <c r="L50" s="165"/>
      <c r="M50" s="166"/>
      <c r="N50" s="167"/>
      <c r="O50" s="139"/>
      <c r="P50" s="26"/>
      <c r="Q50" s="3"/>
      <c r="R50" s="4"/>
      <c r="S50" s="27"/>
      <c r="T50" s="3"/>
      <c r="U50" s="4"/>
    </row>
    <row r="51" spans="1:21">
      <c r="A51" s="139"/>
      <c r="B51" s="78"/>
      <c r="C51" s="103">
        <v>5.0000000000000001E-3</v>
      </c>
      <c r="D51" s="70" t="s">
        <v>6</v>
      </c>
      <c r="E51" s="41">
        <f>C51*25.4</f>
        <v>0.127</v>
      </c>
      <c r="F51" s="72" t="s">
        <v>7</v>
      </c>
      <c r="G51" s="78"/>
      <c r="H51" s="134"/>
      <c r="I51" s="134"/>
      <c r="J51" s="134"/>
      <c r="K51" s="134"/>
      <c r="L51" s="165"/>
      <c r="M51" s="166"/>
      <c r="N51" s="167"/>
      <c r="O51" s="139"/>
      <c r="P51" s="26"/>
      <c r="Q51" s="3"/>
      <c r="R51" s="4"/>
      <c r="S51" s="27"/>
      <c r="T51" s="3"/>
      <c r="U51" s="4"/>
    </row>
    <row r="52" spans="1:21" ht="15.75" thickBot="1">
      <c r="A52" s="139"/>
      <c r="B52" s="100"/>
      <c r="C52" s="104">
        <v>100</v>
      </c>
      <c r="D52" s="71" t="s">
        <v>8</v>
      </c>
      <c r="E52" s="47">
        <f>C52*0.9144</f>
        <v>91.44</v>
      </c>
      <c r="F52" s="73" t="s">
        <v>9</v>
      </c>
      <c r="G52" s="78"/>
      <c r="H52" s="134"/>
      <c r="I52" s="134"/>
      <c r="J52" s="134"/>
      <c r="K52" s="134"/>
      <c r="L52" s="165"/>
      <c r="M52" s="166"/>
      <c r="N52" s="167"/>
      <c r="O52" s="139"/>
      <c r="P52" s="26"/>
      <c r="Q52" s="3"/>
      <c r="R52" s="4"/>
      <c r="S52" s="27"/>
      <c r="T52" s="3"/>
      <c r="U52" s="4"/>
    </row>
    <row r="53" spans="1:21">
      <c r="A53" s="139"/>
      <c r="B53" s="134"/>
      <c r="C53" s="133"/>
      <c r="D53" s="134"/>
      <c r="E53" s="135"/>
      <c r="F53" s="134"/>
      <c r="G53" s="78"/>
      <c r="H53" s="134"/>
      <c r="I53" s="134"/>
      <c r="J53" s="134"/>
      <c r="K53" s="134"/>
      <c r="L53" s="165"/>
      <c r="M53" s="166"/>
      <c r="N53" s="167"/>
      <c r="O53" s="139"/>
      <c r="P53" s="26"/>
      <c r="Q53" s="3"/>
      <c r="R53" s="4"/>
      <c r="S53" s="27"/>
      <c r="T53" s="3"/>
      <c r="U53" s="4"/>
    </row>
    <row r="54" spans="1:21">
      <c r="B54" s="74"/>
      <c r="D54" s="74"/>
      <c r="E54" s="59"/>
      <c r="F54" s="74"/>
      <c r="G54" s="78"/>
      <c r="H54" s="74"/>
      <c r="I54" s="74"/>
      <c r="J54" s="74"/>
      <c r="K54" s="74"/>
      <c r="P54" s="26"/>
      <c r="Q54" s="3"/>
      <c r="R54" s="4"/>
      <c r="S54" s="27"/>
      <c r="T54" s="3"/>
      <c r="U54" s="4"/>
    </row>
    <row r="55" spans="1:21">
      <c r="B55" s="74"/>
      <c r="D55" s="74"/>
      <c r="E55" s="59"/>
      <c r="F55" s="74"/>
      <c r="G55" s="78"/>
      <c r="H55" s="74"/>
      <c r="I55" s="74"/>
      <c r="J55" s="74"/>
      <c r="K55" s="74"/>
      <c r="P55" s="26"/>
      <c r="Q55" s="3"/>
      <c r="R55" s="4"/>
      <c r="S55" s="27"/>
      <c r="T55" s="3"/>
      <c r="U55" s="4"/>
    </row>
    <row r="56" spans="1:21">
      <c r="B56" s="74"/>
      <c r="D56" s="74"/>
      <c r="E56" s="59"/>
      <c r="F56" s="74"/>
      <c r="G56" s="74"/>
      <c r="H56" s="74"/>
      <c r="I56" s="74"/>
      <c r="J56" s="74"/>
      <c r="K56" s="74"/>
    </row>
    <row r="57" spans="1:21">
      <c r="B57" s="74"/>
      <c r="D57" s="74"/>
      <c r="E57" s="59"/>
      <c r="F57" s="89"/>
      <c r="G57" s="89"/>
      <c r="H57" s="74"/>
      <c r="I57" s="74"/>
      <c r="J57" s="74"/>
      <c r="K57" s="74"/>
    </row>
    <row r="58" spans="1:21">
      <c r="B58" s="74"/>
      <c r="D58" s="74"/>
      <c r="E58" s="59"/>
      <c r="F58" s="21"/>
      <c r="G58" s="81"/>
      <c r="H58" s="74"/>
      <c r="I58" s="74"/>
      <c r="J58" s="74"/>
      <c r="K58" s="74"/>
    </row>
    <row r="59" spans="1:21">
      <c r="B59" s="74"/>
      <c r="D59" s="74"/>
      <c r="E59" s="59"/>
      <c r="F59" s="22"/>
      <c r="G59" s="81"/>
      <c r="H59" s="74"/>
      <c r="I59" s="74"/>
      <c r="J59" s="74"/>
      <c r="K59" s="74"/>
    </row>
    <row r="60" spans="1:21">
      <c r="B60" s="74"/>
      <c r="D60" s="74"/>
      <c r="E60" s="59"/>
      <c r="F60" s="23"/>
      <c r="G60" s="81"/>
      <c r="H60" s="74"/>
      <c r="I60" s="74"/>
      <c r="J60" s="74"/>
      <c r="K60" s="74"/>
    </row>
    <row r="61" spans="1:21">
      <c r="B61" s="74"/>
      <c r="D61" s="74"/>
      <c r="E61" s="59"/>
      <c r="F61" s="21"/>
      <c r="G61" s="81"/>
      <c r="H61" s="74"/>
      <c r="I61" s="74"/>
      <c r="J61" s="74"/>
      <c r="K61" s="74"/>
    </row>
    <row r="62" spans="1:21">
      <c r="B62" s="74"/>
      <c r="D62" s="74"/>
      <c r="E62" s="59"/>
      <c r="F62" s="81"/>
      <c r="G62" s="74"/>
      <c r="H62" s="74"/>
      <c r="I62" s="74"/>
      <c r="J62" s="74"/>
      <c r="K62" s="74"/>
    </row>
    <row r="63" spans="1:21">
      <c r="B63" s="90"/>
      <c r="D63" s="74"/>
      <c r="E63" s="59"/>
      <c r="F63" s="74"/>
      <c r="G63" s="74"/>
      <c r="H63" s="74"/>
      <c r="I63" s="74"/>
      <c r="J63" s="74"/>
      <c r="K63" s="74"/>
    </row>
    <row r="88" spans="1:6">
      <c r="A88" s="45"/>
      <c r="B88" s="45"/>
      <c r="C88" s="68"/>
      <c r="D88" s="45"/>
      <c r="E88" s="46"/>
      <c r="F88" s="45"/>
    </row>
  </sheetData>
  <sheetProtection password="BDED" sheet="1" objects="1" scenarios="1"/>
  <protectedRanges>
    <protectedRange sqref="C12:C13 C21:C22" name="Range3_1"/>
    <protectedRange sqref="C8" name="Range2_2"/>
    <protectedRange sqref="C4:C5" name="Range1_2"/>
    <protectedRange sqref="C15 C24" name="Range4_1"/>
    <protectedRange sqref="C49:C52" name="Range5_2"/>
  </protectedRange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2012-09-16T19:37:50Z</dcterms:created>
  <dcterms:modified xsi:type="dcterms:W3CDTF">2012-09-19T22:34:15Z</dcterms:modified>
</cp:coreProperties>
</file>