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https://flanaganstatebank-my.sharepoint.com/personal/fsb_flanaganstatebank_com/Documents/Shared with Everyone/Public Folder/FSB TPO/Mortgage Support/3. FHLB Grants/2023 FHLB Docs/"/>
    </mc:Choice>
  </mc:AlternateContent>
  <xr:revisionPtr revIDLastSave="0" documentId="8_{142D1E8F-2F0B-49E3-ABC4-E7387C4CBB61}" xr6:coauthVersionLast="47" xr6:coauthVersionMax="47" xr10:uidLastSave="{00000000-0000-0000-0000-000000000000}"/>
  <workbookProtection workbookAlgorithmName="SHA-512" workbookHashValue="WjGAp/5t5qJ9SBWr4ZCz/dKn6sbHNPSpGmLrvE+MeBCjs7u63mcWZNl4HHNqN5ktlkQOnLAvMsmCJSWX3GKPoA==" workbookSaltValue="xv1UDxTRHdO/Vy9m7YUVKA==" workbookSpinCount="100000" lockStructure="1"/>
  <bookViews>
    <workbookView xWindow="-120" yWindow="-120" windowWidth="29040" windowHeight="15840" tabRatio="857" activeTab="1" xr2:uid="{00000000-000D-0000-FFFF-FFFF00000000}"/>
  </bookViews>
  <sheets>
    <sheet name="Instructions" sheetId="69" r:id="rId1"/>
    <sheet name="Household Summary" sheetId="4" r:id="rId2"/>
    <sheet name="HH Member 1" sheetId="78" r:id="rId3"/>
    <sheet name="HH Member 2" sheetId="71" r:id="rId4"/>
    <sheet name="HH Member 3" sheetId="79" r:id="rId5"/>
    <sheet name="HH Member 4" sheetId="80" r:id="rId6"/>
    <sheet name="HH Member 5" sheetId="81" r:id="rId7"/>
    <sheet name="HH Member 6" sheetId="82" r:id="rId8"/>
    <sheet name="HH Member 7" sheetId="83" r:id="rId9"/>
    <sheet name="HH Member 8" sheetId="84" r:id="rId10"/>
    <sheet name="Notes" sheetId="18" r:id="rId11"/>
    <sheet name="Periods" sheetId="5" state="hidden" r:id="rId12"/>
    <sheet name="download" sheetId="15" state="hidden" r:id="rId13"/>
    <sheet name="Reference" sheetId="36" state="hidden" r:id="rId14"/>
  </sheets>
  <externalReferences>
    <externalReference r:id="rId15"/>
  </externalReferences>
  <definedNames>
    <definedName name="CIQWBGuid" hidden="1">"e2eb58a9-ba67-4d20-9322-03e5f1f30c57"</definedName>
    <definedName name="CIQWBInfo" hidden="1">"{ ""CIQVersion"":""9.48.1616.5174"" }"</definedName>
    <definedName name="HouseholdName">'Household Summary'!$C$17:$D$26</definedName>
    <definedName name="HouseholdNumber">'Household Summary'!$B$17:$B$26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ame" localSheetId="12">'[1]Household Summary'!$B$17:$D$26</definedName>
    <definedName name="Name">'Household Summary'!$B$17:$D$31</definedName>
    <definedName name="Notes" localSheetId="2">NotesComments[Notes/Comments]</definedName>
    <definedName name="Notes" localSheetId="4">NotesComments[Notes/Comments]</definedName>
    <definedName name="Notes" localSheetId="5">NotesComments[Notes/Comments]</definedName>
    <definedName name="Notes" localSheetId="6">NotesComments[Notes/Comments]</definedName>
    <definedName name="Notes" localSheetId="7">NotesComments[Notes/Comments]</definedName>
    <definedName name="Notes" localSheetId="8">NotesComments[Notes/Comments]</definedName>
    <definedName name="Notes" localSheetId="9">NotesComments[Notes/Comments]</definedName>
    <definedName name="Notes">NotesComments[Notes/Comments]</definedName>
    <definedName name="OtherIncome" localSheetId="2">'HH Member 1'!$B$18</definedName>
    <definedName name="OtherIncome" localSheetId="3">'HH Member 2'!$B$18</definedName>
    <definedName name="OtherIncome" localSheetId="4">'HH Member 3'!$B$18</definedName>
    <definedName name="OtherIncome" localSheetId="5">'HH Member 4'!$B$18</definedName>
    <definedName name="OtherIncome" localSheetId="6">'HH Member 5'!$B$18</definedName>
    <definedName name="OtherIncome" localSheetId="7">'HH Member 6'!$B$18</definedName>
    <definedName name="OtherIncome" localSheetId="8">'HH Member 7'!$B$18</definedName>
    <definedName name="OtherIncome" localSheetId="9">'HH Member 8'!$B$18</definedName>
    <definedName name="OtherIncome">#REF!</definedName>
    <definedName name="PayPeriods" localSheetId="12">[1]Periods!$A$3:$F$7</definedName>
    <definedName name="PayPeriods">Periods!$A$3:$F$7</definedName>
    <definedName name="PayRates" localSheetId="12">[1]Periods!$A$11:$D$16</definedName>
    <definedName name="PayRates">Periods!$A$11:$D$16</definedName>
    <definedName name="Position1" localSheetId="2">'HH Member 1'!$B$31</definedName>
    <definedName name="Position1" localSheetId="3">'HH Member 2'!$B$31</definedName>
    <definedName name="Position1" localSheetId="4">'HH Member 3'!$B$31</definedName>
    <definedName name="Position1" localSheetId="5">'HH Member 4'!$B$31</definedName>
    <definedName name="Position1" localSheetId="6">'HH Member 5'!$B$31</definedName>
    <definedName name="Position1" localSheetId="7">'HH Member 6'!$B$31</definedName>
    <definedName name="Position1" localSheetId="8">'HH Member 7'!$B$31</definedName>
    <definedName name="Position1" localSheetId="9">'HH Member 8'!$B$31</definedName>
    <definedName name="Position1">#REF!</definedName>
    <definedName name="Position2" localSheetId="2">'HH Member 1'!$B$90</definedName>
    <definedName name="Position2" localSheetId="3">'HH Member 2'!$B$90</definedName>
    <definedName name="Position2" localSheetId="4">'HH Member 3'!$B$90</definedName>
    <definedName name="Position2" localSheetId="5">'HH Member 4'!$B$90</definedName>
    <definedName name="Position2" localSheetId="6">'HH Member 5'!$B$90</definedName>
    <definedName name="Position2" localSheetId="7">'HH Member 6'!$B$90</definedName>
    <definedName name="Position2" localSheetId="8">'HH Member 7'!$B$90</definedName>
    <definedName name="Position2" localSheetId="9">'HH Member 8'!$B$90</definedName>
    <definedName name="Position2">#REF!</definedName>
    <definedName name="Position3" localSheetId="2">'HH Member 1'!$B$149</definedName>
    <definedName name="Position3" localSheetId="3">'HH Member 2'!$B$149</definedName>
    <definedName name="Position3" localSheetId="4">'HH Member 3'!$B$149</definedName>
    <definedName name="Position3" localSheetId="5">'HH Member 4'!$B$149</definedName>
    <definedName name="Position3" localSheetId="6">'HH Member 5'!$B$149</definedName>
    <definedName name="Position3" localSheetId="7">'HH Member 6'!$B$149</definedName>
    <definedName name="Position3" localSheetId="8">'HH Member 7'!$B$149</definedName>
    <definedName name="Position3" localSheetId="9">'HH Member 8'!$B$149</definedName>
    <definedName name="Position3">#REF!</definedName>
    <definedName name="Position4" localSheetId="2">'HH Member 1'!$B$207</definedName>
    <definedName name="Position4" localSheetId="3">'HH Member 2'!$B$208</definedName>
    <definedName name="Position4" localSheetId="4">'HH Member 3'!$B$207</definedName>
    <definedName name="Position4" localSheetId="5">'HH Member 4'!$B$207</definedName>
    <definedName name="Position4" localSheetId="6">'HH Member 5'!$B$207</definedName>
    <definedName name="Position4" localSheetId="7">'HH Member 6'!$B$207</definedName>
    <definedName name="Position4" localSheetId="8">'HH Member 7'!$B$207</definedName>
    <definedName name="Position4" localSheetId="9">'HH Member 8'!$B$207</definedName>
    <definedName name="Position4">#REF!</definedName>
    <definedName name="_xlnm.Print_Area" localSheetId="1">'Household Summary'!$A$1:$H$41</definedName>
    <definedName name="_xlnm.Print_Area" localSheetId="0">Instructions!$B:$B</definedName>
    <definedName name="Relationships">'Household Summary'!$K$22:$K$28</definedName>
    <definedName name="SeasonalIncome" localSheetId="2">'HH Member 1'!$B$264</definedName>
    <definedName name="SeasonalIncome" localSheetId="3">'HH Member 2'!$B$265</definedName>
    <definedName name="SeasonalIncome" localSheetId="4">'HH Member 3'!$B$264</definedName>
    <definedName name="SeasonalIncome" localSheetId="5">'HH Member 4'!$B$264</definedName>
    <definedName name="SeasonalIncome" localSheetId="6">'HH Member 5'!$B$264</definedName>
    <definedName name="SeasonalIncome" localSheetId="7">'HH Member 6'!$B$264</definedName>
    <definedName name="SeasonalIncome" localSheetId="8">'HH Member 7'!$B$264</definedName>
    <definedName name="SeasonalIncome" localSheetId="9">'HH Member 8'!$B$264</definedName>
    <definedName name="SeasonalIncome">#REF!</definedName>
    <definedName name="SelfEmploymentIncome" localSheetId="2">'HH Member 1'!$B$277</definedName>
    <definedName name="SelfEmploymentIncome" localSheetId="3">'HH Member 2'!$B$278</definedName>
    <definedName name="SelfEmploymentIncome" localSheetId="4">'HH Member 3'!$B$277</definedName>
    <definedName name="SelfEmploymentIncome" localSheetId="5">'HH Member 4'!$B$277</definedName>
    <definedName name="SelfEmploymentIncome" localSheetId="6">'HH Member 5'!$B$277</definedName>
    <definedName name="SelfEmploymentIncome" localSheetId="7">'HH Member 6'!$B$277</definedName>
    <definedName name="SelfEmploymentIncome" localSheetId="8">'HH Member 7'!$B$277</definedName>
    <definedName name="SelfEmploymentIncome" localSheetId="9">'HH Member 8'!$B$277</definedName>
    <definedName name="SelfEmploymentIncome">#REF!</definedName>
    <definedName name="YesNo">Reference!$N$1:$N$2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78" l="1"/>
  <c r="C66" i="78"/>
  <c r="B11" i="84" l="1"/>
  <c r="B11" i="83"/>
  <c r="B11" i="82"/>
  <c r="B11" i="81"/>
  <c r="B11" i="80"/>
  <c r="B11" i="79"/>
  <c r="B11" i="71"/>
  <c r="B10" i="84"/>
  <c r="B10" i="83"/>
  <c r="B10" i="82"/>
  <c r="B10" i="81"/>
  <c r="B10" i="80"/>
  <c r="B10" i="79"/>
  <c r="B10" i="71"/>
  <c r="B9" i="84"/>
  <c r="B9" i="83"/>
  <c r="B9" i="82"/>
  <c r="B9" i="81"/>
  <c r="B9" i="80"/>
  <c r="B9" i="79"/>
  <c r="B9" i="71"/>
  <c r="B11" i="78"/>
  <c r="B10" i="78"/>
  <c r="B9" i="78"/>
  <c r="C234" i="84" l="1"/>
  <c r="C175" i="84"/>
  <c r="C116" i="84"/>
  <c r="C57" i="84"/>
  <c r="C234" i="83"/>
  <c r="C175" i="83"/>
  <c r="C116" i="83"/>
  <c r="C57" i="83"/>
  <c r="C234" i="82"/>
  <c r="C175" i="82"/>
  <c r="C116" i="82"/>
  <c r="C57" i="82"/>
  <c r="C234" i="81"/>
  <c r="C175" i="81"/>
  <c r="C116" i="81"/>
  <c r="C57" i="81"/>
  <c r="C234" i="80"/>
  <c r="C175" i="80"/>
  <c r="C116" i="80"/>
  <c r="C57" i="80"/>
  <c r="C234" i="79"/>
  <c r="C116" i="79"/>
  <c r="C175" i="79"/>
  <c r="C57" i="79"/>
  <c r="F43" i="78"/>
  <c r="H255" i="84" l="1"/>
  <c r="G255" i="84"/>
  <c r="G254" i="84"/>
  <c r="G253" i="84"/>
  <c r="G243" i="84"/>
  <c r="F243" i="84"/>
  <c r="E243" i="84"/>
  <c r="D243" i="84"/>
  <c r="C243" i="84"/>
  <c r="G238" i="84"/>
  <c r="F238" i="84"/>
  <c r="C235" i="84"/>
  <c r="G234" i="84"/>
  <c r="H231" i="84"/>
  <c r="H232" i="84" s="1"/>
  <c r="B230" i="84"/>
  <c r="C228" i="84"/>
  <c r="C227" i="84"/>
  <c r="H226" i="84"/>
  <c r="G226" i="84"/>
  <c r="G225" i="84"/>
  <c r="F225" i="84"/>
  <c r="G223" i="84"/>
  <c r="F223" i="84"/>
  <c r="G222" i="84"/>
  <c r="F222" i="84" s="1"/>
  <c r="F221" i="84"/>
  <c r="F220" i="84"/>
  <c r="B219" i="84"/>
  <c r="H213" i="84"/>
  <c r="F212" i="84"/>
  <c r="E212" i="84" s="1"/>
  <c r="E210" i="84"/>
  <c r="H208" i="84"/>
  <c r="E203" i="84"/>
  <c r="D203" i="84"/>
  <c r="C203" i="84"/>
  <c r="B203" i="84"/>
  <c r="E202" i="84"/>
  <c r="D202" i="84"/>
  <c r="C202" i="84"/>
  <c r="B202" i="84"/>
  <c r="B201" i="84" s="1"/>
  <c r="B199" i="84"/>
  <c r="H196" i="84"/>
  <c r="G196" i="84"/>
  <c r="G195" i="84"/>
  <c r="G194" i="84"/>
  <c r="G184" i="84"/>
  <c r="F184" i="84"/>
  <c r="B198" i="84" s="1"/>
  <c r="E184" i="84"/>
  <c r="D184" i="84"/>
  <c r="C184" i="84"/>
  <c r="G179" i="84"/>
  <c r="F179" i="84"/>
  <c r="G175" i="84"/>
  <c r="H173" i="84"/>
  <c r="H172" i="84"/>
  <c r="B171" i="84"/>
  <c r="C169" i="84"/>
  <c r="C168" i="84"/>
  <c r="H167" i="84"/>
  <c r="G167" i="84"/>
  <c r="G166" i="84"/>
  <c r="F166" i="84"/>
  <c r="G164" i="84"/>
  <c r="F164" i="84"/>
  <c r="G163" i="84"/>
  <c r="F163" i="84" s="1"/>
  <c r="F162" i="84"/>
  <c r="F161" i="84"/>
  <c r="B160" i="84"/>
  <c r="H154" i="84"/>
  <c r="G153" i="84"/>
  <c r="H153" i="84" s="1"/>
  <c r="F153" i="84"/>
  <c r="E153" i="84" s="1"/>
  <c r="E151" i="84"/>
  <c r="H149" i="84"/>
  <c r="E144" i="84"/>
  <c r="D144" i="84"/>
  <c r="C144" i="84"/>
  <c r="B144" i="84"/>
  <c r="B142" i="84" s="1"/>
  <c r="E143" i="84"/>
  <c r="D143" i="84"/>
  <c r="C143" i="84"/>
  <c r="B143" i="84"/>
  <c r="B140" i="84"/>
  <c r="H137" i="84"/>
  <c r="G137" i="84"/>
  <c r="G136" i="84"/>
  <c r="G135" i="84"/>
  <c r="G125" i="84"/>
  <c r="F125" i="84"/>
  <c r="B139" i="84" s="1"/>
  <c r="E125" i="84"/>
  <c r="D125" i="84"/>
  <c r="C125" i="84"/>
  <c r="G120" i="84"/>
  <c r="F120" i="84"/>
  <c r="G116" i="84"/>
  <c r="H114" i="84"/>
  <c r="H113" i="84"/>
  <c r="B112" i="84"/>
  <c r="C110" i="84"/>
  <c r="C109" i="84"/>
  <c r="H108" i="84"/>
  <c r="G108" i="84"/>
  <c r="G107" i="84"/>
  <c r="F107" i="84"/>
  <c r="G105" i="84"/>
  <c r="F105" i="84"/>
  <c r="G104" i="84"/>
  <c r="F104" i="84" s="1"/>
  <c r="F103" i="84"/>
  <c r="F102" i="84"/>
  <c r="B101" i="84"/>
  <c r="H95" i="84"/>
  <c r="F94" i="84"/>
  <c r="E94" i="84" s="1"/>
  <c r="E92" i="84"/>
  <c r="H90" i="84"/>
  <c r="E85" i="84"/>
  <c r="D85" i="84"/>
  <c r="C85" i="84"/>
  <c r="B85" i="84"/>
  <c r="E84" i="84"/>
  <c r="D84" i="84"/>
  <c r="C84" i="84"/>
  <c r="B84" i="84"/>
  <c r="B81" i="84"/>
  <c r="H78" i="84"/>
  <c r="G78" i="84"/>
  <c r="G77" i="84"/>
  <c r="G76" i="84"/>
  <c r="G66" i="84"/>
  <c r="F66" i="84"/>
  <c r="B80" i="84" s="1"/>
  <c r="E66" i="84"/>
  <c r="D66" i="84"/>
  <c r="C66" i="84"/>
  <c r="G61" i="84"/>
  <c r="F61" i="84"/>
  <c r="G57" i="84"/>
  <c r="H55" i="84"/>
  <c r="H54" i="84"/>
  <c r="B53" i="84"/>
  <c r="C51" i="84"/>
  <c r="C50" i="84"/>
  <c r="H49" i="84"/>
  <c r="G49" i="84"/>
  <c r="G48" i="84"/>
  <c r="F48" i="84"/>
  <c r="G46" i="84"/>
  <c r="F46" i="84"/>
  <c r="G45" i="84"/>
  <c r="F45" i="84"/>
  <c r="F44" i="84"/>
  <c r="F43" i="84"/>
  <c r="B42" i="84"/>
  <c r="H36" i="84"/>
  <c r="F35" i="84"/>
  <c r="G35" i="84" s="1"/>
  <c r="H35" i="84" s="1"/>
  <c r="E35" i="84"/>
  <c r="E33" i="84"/>
  <c r="H31" i="84"/>
  <c r="H255" i="83"/>
  <c r="G255" i="83"/>
  <c r="G254" i="83"/>
  <c r="G253" i="83"/>
  <c r="G243" i="83"/>
  <c r="F243" i="83"/>
  <c r="E243" i="83"/>
  <c r="D243" i="83"/>
  <c r="C243" i="83"/>
  <c r="G238" i="83"/>
  <c r="F238" i="83"/>
  <c r="G234" i="83"/>
  <c r="H231" i="83"/>
  <c r="H232" i="83" s="1"/>
  <c r="B230" i="83"/>
  <c r="C228" i="83"/>
  <c r="C227" i="83"/>
  <c r="H226" i="83"/>
  <c r="G226" i="83"/>
  <c r="G225" i="83"/>
  <c r="F225" i="83"/>
  <c r="G223" i="83"/>
  <c r="F223" i="83"/>
  <c r="G222" i="83"/>
  <c r="F222" i="83" s="1"/>
  <c r="F221" i="83"/>
  <c r="F220" i="83"/>
  <c r="B219" i="83"/>
  <c r="H213" i="83"/>
  <c r="F212" i="83"/>
  <c r="E212" i="83" s="1"/>
  <c r="E210" i="83"/>
  <c r="H208" i="83"/>
  <c r="E203" i="83"/>
  <c r="D203" i="83"/>
  <c r="C203" i="83"/>
  <c r="B203" i="83"/>
  <c r="E202" i="83"/>
  <c r="D202" i="83"/>
  <c r="C202" i="83"/>
  <c r="B202" i="83"/>
  <c r="B201" i="83" s="1"/>
  <c r="B199" i="83"/>
  <c r="H196" i="83"/>
  <c r="G196" i="83"/>
  <c r="G195" i="83"/>
  <c r="G194" i="83"/>
  <c r="G184" i="83"/>
  <c r="F184" i="83"/>
  <c r="B198" i="83" s="1"/>
  <c r="E184" i="83"/>
  <c r="D184" i="83"/>
  <c r="C184" i="83"/>
  <c r="G179" i="83"/>
  <c r="F179" i="83"/>
  <c r="G175" i="83"/>
  <c r="H172" i="83"/>
  <c r="H173" i="83" s="1"/>
  <c r="B171" i="83"/>
  <c r="C169" i="83"/>
  <c r="C168" i="83"/>
  <c r="H167" i="83"/>
  <c r="G167" i="83"/>
  <c r="G166" i="83"/>
  <c r="F166" i="83"/>
  <c r="G164" i="83"/>
  <c r="F164" i="83"/>
  <c r="G163" i="83"/>
  <c r="F163" i="83" s="1"/>
  <c r="F162" i="83"/>
  <c r="F161" i="83"/>
  <c r="B160" i="83"/>
  <c r="H154" i="83"/>
  <c r="F153" i="83"/>
  <c r="E153" i="83" s="1"/>
  <c r="E151" i="83"/>
  <c r="H149" i="83"/>
  <c r="E144" i="83"/>
  <c r="D144" i="83"/>
  <c r="C144" i="83"/>
  <c r="B144" i="83"/>
  <c r="E143" i="83"/>
  <c r="D143" i="83"/>
  <c r="C143" i="83"/>
  <c r="B143" i="83"/>
  <c r="B142" i="83" s="1"/>
  <c r="B140" i="83"/>
  <c r="H137" i="83"/>
  <c r="G137" i="83"/>
  <c r="C117" i="83" s="1"/>
  <c r="G136" i="83"/>
  <c r="G135" i="83"/>
  <c r="G125" i="83"/>
  <c r="F125" i="83"/>
  <c r="B139" i="83" s="1"/>
  <c r="E125" i="83"/>
  <c r="D125" i="83"/>
  <c r="C125" i="83"/>
  <c r="G120" i="83"/>
  <c r="F120" i="83"/>
  <c r="G116" i="83"/>
  <c r="H114" i="83"/>
  <c r="H113" i="83"/>
  <c r="B112" i="83"/>
  <c r="C110" i="83"/>
  <c r="C109" i="83"/>
  <c r="H108" i="83"/>
  <c r="G108" i="83"/>
  <c r="G107" i="83"/>
  <c r="F107" i="83"/>
  <c r="G105" i="83"/>
  <c r="F105" i="83"/>
  <c r="G104" i="83"/>
  <c r="F104" i="83" s="1"/>
  <c r="F103" i="83"/>
  <c r="F102" i="83"/>
  <c r="B101" i="83"/>
  <c r="H95" i="83"/>
  <c r="F94" i="83"/>
  <c r="E94" i="83" s="1"/>
  <c r="E92" i="83"/>
  <c r="H90" i="83"/>
  <c r="E85" i="83"/>
  <c r="D85" i="83"/>
  <c r="C85" i="83"/>
  <c r="B85" i="83"/>
  <c r="E84" i="83"/>
  <c r="D84" i="83"/>
  <c r="C84" i="83"/>
  <c r="B84" i="83"/>
  <c r="B81" i="83"/>
  <c r="H78" i="83"/>
  <c r="C58" i="83" s="1"/>
  <c r="G78" i="83"/>
  <c r="G77" i="83"/>
  <c r="G76" i="83"/>
  <c r="G66" i="83"/>
  <c r="F66" i="83"/>
  <c r="B80" i="83" s="1"/>
  <c r="E66" i="83"/>
  <c r="D66" i="83"/>
  <c r="C66" i="83"/>
  <c r="G61" i="83"/>
  <c r="F61" i="83"/>
  <c r="G57" i="83"/>
  <c r="H55" i="83"/>
  <c r="H54" i="83"/>
  <c r="B53" i="83"/>
  <c r="C51" i="83"/>
  <c r="C50" i="83"/>
  <c r="H49" i="83"/>
  <c r="G49" i="83"/>
  <c r="G48" i="83"/>
  <c r="F48" i="83"/>
  <c r="G46" i="83"/>
  <c r="F46" i="83"/>
  <c r="G45" i="83"/>
  <c r="F45" i="83" s="1"/>
  <c r="F44" i="83"/>
  <c r="F43" i="83"/>
  <c r="B42" i="83"/>
  <c r="H36" i="83"/>
  <c r="H35" i="83"/>
  <c r="G35" i="83"/>
  <c r="F35" i="83"/>
  <c r="E35" i="83"/>
  <c r="E33" i="83"/>
  <c r="H31" i="83"/>
  <c r="H33" i="83" s="1"/>
  <c r="H255" i="82"/>
  <c r="G255" i="82"/>
  <c r="C235" i="82" s="1"/>
  <c r="G254" i="82"/>
  <c r="G253" i="82"/>
  <c r="G243" i="82"/>
  <c r="F243" i="82"/>
  <c r="E243" i="82"/>
  <c r="D243" i="82"/>
  <c r="C243" i="82"/>
  <c r="G238" i="82"/>
  <c r="F238" i="82"/>
  <c r="G234" i="82"/>
  <c r="H231" i="82"/>
  <c r="H232" i="82" s="1"/>
  <c r="B230" i="82"/>
  <c r="C228" i="82"/>
  <c r="C227" i="82"/>
  <c r="H226" i="82"/>
  <c r="G226" i="82"/>
  <c r="G225" i="82"/>
  <c r="F225" i="82"/>
  <c r="G223" i="82"/>
  <c r="F223" i="82"/>
  <c r="G222" i="82"/>
  <c r="F222" i="82" s="1"/>
  <c r="F221" i="82"/>
  <c r="F220" i="82"/>
  <c r="B219" i="82"/>
  <c r="H213" i="82"/>
  <c r="F212" i="82"/>
  <c r="E212" i="82" s="1"/>
  <c r="E210" i="82"/>
  <c r="H208" i="82"/>
  <c r="E203" i="82"/>
  <c r="D203" i="82"/>
  <c r="C203" i="82"/>
  <c r="B203" i="82"/>
  <c r="E202" i="82"/>
  <c r="D202" i="82"/>
  <c r="C202" i="82"/>
  <c r="B202" i="82"/>
  <c r="B201" i="82" s="1"/>
  <c r="B199" i="82"/>
  <c r="H196" i="82"/>
  <c r="G196" i="82"/>
  <c r="G195" i="82"/>
  <c r="G194" i="82"/>
  <c r="G184" i="82"/>
  <c r="F184" i="82"/>
  <c r="B198" i="82" s="1"/>
  <c r="E184" i="82"/>
  <c r="D184" i="82"/>
  <c r="C184" i="82"/>
  <c r="G179" i="82"/>
  <c r="F179" i="82"/>
  <c r="G175" i="82"/>
  <c r="H172" i="82"/>
  <c r="H173" i="82" s="1"/>
  <c r="B171" i="82"/>
  <c r="C169" i="82"/>
  <c r="C168" i="82"/>
  <c r="H167" i="82"/>
  <c r="G167" i="82"/>
  <c r="G166" i="82"/>
  <c r="F166" i="82"/>
  <c r="G164" i="82"/>
  <c r="F164" i="82"/>
  <c r="G163" i="82"/>
  <c r="F163" i="82" s="1"/>
  <c r="F162" i="82"/>
  <c r="F161" i="82"/>
  <c r="B160" i="82"/>
  <c r="H154" i="82"/>
  <c r="F153" i="82"/>
  <c r="E153" i="82" s="1"/>
  <c r="E151" i="82"/>
  <c r="H149" i="82"/>
  <c r="E144" i="82"/>
  <c r="D144" i="82"/>
  <c r="C144" i="82"/>
  <c r="B144" i="82"/>
  <c r="E143" i="82"/>
  <c r="D143" i="82"/>
  <c r="C143" i="82"/>
  <c r="B143" i="82"/>
  <c r="B142" i="82" s="1"/>
  <c r="B140" i="82"/>
  <c r="H137" i="82"/>
  <c r="G137" i="82"/>
  <c r="G136" i="82"/>
  <c r="G135" i="82"/>
  <c r="G125" i="82"/>
  <c r="F125" i="82"/>
  <c r="B139" i="82" s="1"/>
  <c r="E125" i="82"/>
  <c r="D125" i="82"/>
  <c r="C125" i="82"/>
  <c r="G120" i="82"/>
  <c r="F120" i="82"/>
  <c r="G116" i="82"/>
  <c r="H114" i="82"/>
  <c r="H113" i="82"/>
  <c r="B112" i="82"/>
  <c r="C110" i="82"/>
  <c r="C109" i="82"/>
  <c r="H108" i="82"/>
  <c r="G108" i="82"/>
  <c r="G107" i="82"/>
  <c r="F107" i="82"/>
  <c r="G105" i="82"/>
  <c r="F105" i="82"/>
  <c r="G104" i="82"/>
  <c r="F104" i="82" s="1"/>
  <c r="F103" i="82"/>
  <c r="F102" i="82"/>
  <c r="B101" i="82"/>
  <c r="H95" i="82"/>
  <c r="F94" i="82"/>
  <c r="E94" i="82" s="1"/>
  <c r="E92" i="82"/>
  <c r="H90" i="82"/>
  <c r="E85" i="82"/>
  <c r="D85" i="82"/>
  <c r="C85" i="82"/>
  <c r="B85" i="82"/>
  <c r="E84" i="82"/>
  <c r="D84" i="82"/>
  <c r="C84" i="82"/>
  <c r="B84" i="82"/>
  <c r="B81" i="82"/>
  <c r="B80" i="82"/>
  <c r="H78" i="82"/>
  <c r="G78" i="82"/>
  <c r="C58" i="82" s="1"/>
  <c r="G77" i="82"/>
  <c r="G76" i="82"/>
  <c r="G66" i="82"/>
  <c r="F66" i="82"/>
  <c r="E66" i="82"/>
  <c r="D66" i="82"/>
  <c r="C66" i="82"/>
  <c r="G61" i="82"/>
  <c r="F61" i="82"/>
  <c r="G57" i="82"/>
  <c r="H55" i="82"/>
  <c r="H54" i="82"/>
  <c r="B53" i="82"/>
  <c r="C51" i="82"/>
  <c r="C50" i="82"/>
  <c r="H49" i="82"/>
  <c r="G49" i="82"/>
  <c r="G48" i="82"/>
  <c r="F48" i="82"/>
  <c r="G46" i="82"/>
  <c r="F46" i="82"/>
  <c r="G45" i="82"/>
  <c r="F45" i="82"/>
  <c r="F44" i="82"/>
  <c r="F43" i="82"/>
  <c r="B42" i="82"/>
  <c r="H36" i="82"/>
  <c r="F35" i="82"/>
  <c r="G35" i="82" s="1"/>
  <c r="H35" i="82" s="1"/>
  <c r="E35" i="82"/>
  <c r="E33" i="82"/>
  <c r="H31" i="82"/>
  <c r="H255" i="81"/>
  <c r="G255" i="81"/>
  <c r="G254" i="81"/>
  <c r="G253" i="81"/>
  <c r="G243" i="81"/>
  <c r="F243" i="81"/>
  <c r="E243" i="81"/>
  <c r="D243" i="81"/>
  <c r="C243" i="81"/>
  <c r="G238" i="81"/>
  <c r="F238" i="81"/>
  <c r="G234" i="81"/>
  <c r="H231" i="81"/>
  <c r="H232" i="81" s="1"/>
  <c r="B230" i="81"/>
  <c r="C228" i="81"/>
  <c r="C227" i="81"/>
  <c r="H226" i="81"/>
  <c r="G226" i="81"/>
  <c r="G225" i="81"/>
  <c r="F225" i="81"/>
  <c r="G223" i="81"/>
  <c r="F223" i="81"/>
  <c r="G222" i="81"/>
  <c r="F222" i="81" s="1"/>
  <c r="F221" i="81"/>
  <c r="F220" i="81"/>
  <c r="B219" i="81"/>
  <c r="H213" i="81"/>
  <c r="F212" i="81"/>
  <c r="G212" i="81" s="1"/>
  <c r="E212" i="81"/>
  <c r="E210" i="81"/>
  <c r="H208" i="81"/>
  <c r="E203" i="81"/>
  <c r="D203" i="81"/>
  <c r="C203" i="81"/>
  <c r="B203" i="81"/>
  <c r="E202" i="81"/>
  <c r="D202" i="81"/>
  <c r="C202" i="81"/>
  <c r="B202" i="81"/>
  <c r="B201" i="81" s="1"/>
  <c r="B199" i="81"/>
  <c r="B198" i="81"/>
  <c r="H196" i="81"/>
  <c r="G196" i="81"/>
  <c r="G195" i="81"/>
  <c r="G194" i="81"/>
  <c r="G184" i="81"/>
  <c r="F184" i="81"/>
  <c r="E184" i="81"/>
  <c r="D184" i="81"/>
  <c r="C184" i="81"/>
  <c r="G179" i="81"/>
  <c r="F179" i="81"/>
  <c r="G175" i="81"/>
  <c r="H172" i="81"/>
  <c r="H173" i="81" s="1"/>
  <c r="B171" i="81"/>
  <c r="C169" i="81"/>
  <c r="C168" i="81"/>
  <c r="H167" i="81"/>
  <c r="G167" i="81"/>
  <c r="G166" i="81"/>
  <c r="F166" i="81"/>
  <c r="G164" i="81"/>
  <c r="F164" i="81"/>
  <c r="G163" i="81"/>
  <c r="F163" i="81" s="1"/>
  <c r="F162" i="81"/>
  <c r="F161" i="81"/>
  <c r="B160" i="81"/>
  <c r="H154" i="81"/>
  <c r="F153" i="81"/>
  <c r="G153" i="81" s="1"/>
  <c r="H153" i="81" s="1"/>
  <c r="E153" i="81"/>
  <c r="E151" i="81"/>
  <c r="H149" i="81"/>
  <c r="E144" i="81"/>
  <c r="D144" i="81"/>
  <c r="C144" i="81"/>
  <c r="B144" i="81"/>
  <c r="E143" i="81"/>
  <c r="D143" i="81"/>
  <c r="C143" i="81"/>
  <c r="B143" i="81"/>
  <c r="B142" i="81" s="1"/>
  <c r="B140" i="81"/>
  <c r="H137" i="81"/>
  <c r="G137" i="81"/>
  <c r="G136" i="81"/>
  <c r="G135" i="81"/>
  <c r="G125" i="81"/>
  <c r="F125" i="81"/>
  <c r="B139" i="81" s="1"/>
  <c r="E125" i="81"/>
  <c r="D125" i="81"/>
  <c r="C125" i="81"/>
  <c r="G120" i="81"/>
  <c r="F120" i="81"/>
  <c r="G116" i="81"/>
  <c r="H113" i="81"/>
  <c r="H114" i="81" s="1"/>
  <c r="B112" i="81"/>
  <c r="C110" i="81"/>
  <c r="C109" i="81"/>
  <c r="H108" i="81"/>
  <c r="G108" i="81"/>
  <c r="G107" i="81"/>
  <c r="F107" i="81"/>
  <c r="G105" i="81"/>
  <c r="F105" i="81"/>
  <c r="G104" i="81"/>
  <c r="F104" i="81" s="1"/>
  <c r="F103" i="81"/>
  <c r="F102" i="81"/>
  <c r="B101" i="81"/>
  <c r="H95" i="81"/>
  <c r="F94" i="81"/>
  <c r="E94" i="81" s="1"/>
  <c r="E92" i="81"/>
  <c r="H90" i="81"/>
  <c r="E85" i="81"/>
  <c r="D85" i="81"/>
  <c r="C85" i="81"/>
  <c r="B85" i="81"/>
  <c r="E84" i="81"/>
  <c r="D84" i="81"/>
  <c r="C84" i="81"/>
  <c r="B84" i="81"/>
  <c r="B83" i="81" s="1"/>
  <c r="B81" i="81"/>
  <c r="H78" i="81"/>
  <c r="G78" i="81"/>
  <c r="G77" i="81"/>
  <c r="G76" i="81"/>
  <c r="G66" i="81"/>
  <c r="F66" i="81"/>
  <c r="B80" i="81" s="1"/>
  <c r="E66" i="81"/>
  <c r="D66" i="81"/>
  <c r="C66" i="81"/>
  <c r="G61" i="81"/>
  <c r="F61" i="81"/>
  <c r="G57" i="81"/>
  <c r="H54" i="81"/>
  <c r="H55" i="81" s="1"/>
  <c r="B53" i="81"/>
  <c r="C51" i="81"/>
  <c r="C50" i="81"/>
  <c r="H49" i="81"/>
  <c r="G49" i="81"/>
  <c r="G48" i="81"/>
  <c r="F48" i="81"/>
  <c r="G46" i="81"/>
  <c r="F46" i="81"/>
  <c r="G45" i="81"/>
  <c r="F45" i="81"/>
  <c r="F44" i="81"/>
  <c r="F43" i="81"/>
  <c r="B42" i="81"/>
  <c r="H36" i="81"/>
  <c r="F35" i="81"/>
  <c r="G35" i="81" s="1"/>
  <c r="E33" i="81"/>
  <c r="H31" i="81"/>
  <c r="H255" i="80"/>
  <c r="G255" i="80"/>
  <c r="C235" i="80" s="1"/>
  <c r="G254" i="80"/>
  <c r="G253" i="80"/>
  <c r="G243" i="80"/>
  <c r="F243" i="80"/>
  <c r="E243" i="80"/>
  <c r="D243" i="80"/>
  <c r="C243" i="80"/>
  <c r="G238" i="80"/>
  <c r="F238" i="80"/>
  <c r="G234" i="80"/>
  <c r="H231" i="80"/>
  <c r="H232" i="80" s="1"/>
  <c r="B230" i="80"/>
  <c r="C228" i="80"/>
  <c r="C227" i="80"/>
  <c r="H226" i="80"/>
  <c r="G226" i="80"/>
  <c r="G225" i="80"/>
  <c r="F225" i="80"/>
  <c r="G223" i="80"/>
  <c r="F223" i="80"/>
  <c r="G222" i="80"/>
  <c r="F222" i="80" s="1"/>
  <c r="F221" i="80"/>
  <c r="F220" i="80"/>
  <c r="B219" i="80"/>
  <c r="H213" i="80"/>
  <c r="F212" i="80"/>
  <c r="E212" i="80" s="1"/>
  <c r="E210" i="80"/>
  <c r="H208" i="80"/>
  <c r="E203" i="80"/>
  <c r="D203" i="80"/>
  <c r="C203" i="80"/>
  <c r="B203" i="80"/>
  <c r="E202" i="80"/>
  <c r="D202" i="80"/>
  <c r="C202" i="80"/>
  <c r="B202" i="80"/>
  <c r="B199" i="80"/>
  <c r="H196" i="80"/>
  <c r="G196" i="80"/>
  <c r="G195" i="80"/>
  <c r="G194" i="80"/>
  <c r="G184" i="80"/>
  <c r="F184" i="80"/>
  <c r="B198" i="80" s="1"/>
  <c r="E184" i="80"/>
  <c r="D184" i="80"/>
  <c r="C184" i="80"/>
  <c r="G179" i="80"/>
  <c r="F179" i="80"/>
  <c r="G175" i="80"/>
  <c r="H172" i="80"/>
  <c r="H173" i="80" s="1"/>
  <c r="B171" i="80"/>
  <c r="C169" i="80"/>
  <c r="C168" i="80"/>
  <c r="H167" i="80"/>
  <c r="G167" i="80"/>
  <c r="G166" i="80"/>
  <c r="F166" i="80"/>
  <c r="G164" i="80"/>
  <c r="F164" i="80"/>
  <c r="G163" i="80"/>
  <c r="F163" i="80" s="1"/>
  <c r="F162" i="80"/>
  <c r="F161" i="80"/>
  <c r="B160" i="80"/>
  <c r="H154" i="80"/>
  <c r="F153" i="80"/>
  <c r="E153" i="80" s="1"/>
  <c r="E151" i="80"/>
  <c r="H149" i="80"/>
  <c r="E144" i="80"/>
  <c r="D144" i="80"/>
  <c r="C144" i="80"/>
  <c r="B144" i="80"/>
  <c r="B142" i="80" s="1"/>
  <c r="E143" i="80"/>
  <c r="D143" i="80"/>
  <c r="C143" i="80"/>
  <c r="B143" i="80"/>
  <c r="B140" i="80"/>
  <c r="H137" i="80"/>
  <c r="G137" i="80"/>
  <c r="G136" i="80"/>
  <c r="G135" i="80"/>
  <c r="G125" i="80"/>
  <c r="F125" i="80"/>
  <c r="B139" i="80" s="1"/>
  <c r="E125" i="80"/>
  <c r="D125" i="80"/>
  <c r="C125" i="80"/>
  <c r="G120" i="80"/>
  <c r="F120" i="80"/>
  <c r="G116" i="80"/>
  <c r="H114" i="80"/>
  <c r="H113" i="80"/>
  <c r="B112" i="80"/>
  <c r="C110" i="80"/>
  <c r="C109" i="80"/>
  <c r="H108" i="80"/>
  <c r="G108" i="80"/>
  <c r="G107" i="80"/>
  <c r="F107" i="80"/>
  <c r="G105" i="80"/>
  <c r="F105" i="80"/>
  <c r="G104" i="80"/>
  <c r="F104" i="80" s="1"/>
  <c r="F103" i="80"/>
  <c r="F102" i="80"/>
  <c r="B101" i="80"/>
  <c r="H95" i="80"/>
  <c r="F94" i="80"/>
  <c r="E94" i="80" s="1"/>
  <c r="E92" i="80"/>
  <c r="H90" i="80"/>
  <c r="E85" i="80"/>
  <c r="D85" i="80"/>
  <c r="C85" i="80"/>
  <c r="B85" i="80"/>
  <c r="E84" i="80"/>
  <c r="D84" i="80"/>
  <c r="C84" i="80"/>
  <c r="B84" i="80"/>
  <c r="B81" i="80"/>
  <c r="H78" i="80"/>
  <c r="G78" i="80"/>
  <c r="C58" i="80" s="1"/>
  <c r="G77" i="80"/>
  <c r="G76" i="80"/>
  <c r="G66" i="80"/>
  <c r="F66" i="80"/>
  <c r="B80" i="80" s="1"/>
  <c r="E66" i="80"/>
  <c r="D66" i="80"/>
  <c r="C66" i="80"/>
  <c r="G61" i="80"/>
  <c r="F61" i="80"/>
  <c r="G57" i="80"/>
  <c r="H54" i="80"/>
  <c r="H55" i="80" s="1"/>
  <c r="B53" i="80"/>
  <c r="C51" i="80"/>
  <c r="C50" i="80"/>
  <c r="H49" i="80"/>
  <c r="G49" i="80"/>
  <c r="G48" i="80"/>
  <c r="F48" i="80"/>
  <c r="G46" i="80"/>
  <c r="F46" i="80"/>
  <c r="G45" i="80"/>
  <c r="F45" i="80" s="1"/>
  <c r="F44" i="80"/>
  <c r="F43" i="80"/>
  <c r="B42" i="80"/>
  <c r="H36" i="80"/>
  <c r="F35" i="80"/>
  <c r="G35" i="80" s="1"/>
  <c r="H35" i="80" s="1"/>
  <c r="E33" i="80"/>
  <c r="H31" i="80"/>
  <c r="H255" i="79"/>
  <c r="G255" i="79"/>
  <c r="G254" i="79"/>
  <c r="G253" i="79"/>
  <c r="G243" i="79"/>
  <c r="F243" i="79"/>
  <c r="E243" i="79"/>
  <c r="D243" i="79"/>
  <c r="C243" i="79"/>
  <c r="G238" i="79"/>
  <c r="F238" i="79"/>
  <c r="G234" i="79"/>
  <c r="H231" i="79"/>
  <c r="H232" i="79" s="1"/>
  <c r="B230" i="79"/>
  <c r="C228" i="79"/>
  <c r="C227" i="79"/>
  <c r="H226" i="79"/>
  <c r="G226" i="79"/>
  <c r="G225" i="79"/>
  <c r="F225" i="79"/>
  <c r="G223" i="79"/>
  <c r="F223" i="79"/>
  <c r="G222" i="79"/>
  <c r="F222" i="79" s="1"/>
  <c r="F221" i="79"/>
  <c r="F220" i="79"/>
  <c r="B219" i="79"/>
  <c r="H213" i="79"/>
  <c r="F212" i="79"/>
  <c r="G212" i="79" s="1"/>
  <c r="E212" i="79"/>
  <c r="E210" i="79"/>
  <c r="H208" i="79"/>
  <c r="E203" i="79"/>
  <c r="D203" i="79"/>
  <c r="C203" i="79"/>
  <c r="B203" i="79"/>
  <c r="E202" i="79"/>
  <c r="D202" i="79"/>
  <c r="C202" i="79"/>
  <c r="B202" i="79"/>
  <c r="B199" i="79"/>
  <c r="B198" i="79"/>
  <c r="H196" i="79"/>
  <c r="G196" i="79"/>
  <c r="G195" i="79"/>
  <c r="G194" i="79"/>
  <c r="G184" i="79"/>
  <c r="F184" i="79"/>
  <c r="E184" i="79"/>
  <c r="D184" i="79"/>
  <c r="C184" i="79"/>
  <c r="G179" i="79"/>
  <c r="F179" i="79"/>
  <c r="G175" i="79"/>
  <c r="H172" i="79"/>
  <c r="H173" i="79" s="1"/>
  <c r="B171" i="79"/>
  <c r="C169" i="79"/>
  <c r="C168" i="79"/>
  <c r="H167" i="79"/>
  <c r="G167" i="79"/>
  <c r="G166" i="79"/>
  <c r="F166" i="79"/>
  <c r="G164" i="79"/>
  <c r="F164" i="79"/>
  <c r="G163" i="79"/>
  <c r="F163" i="79" s="1"/>
  <c r="F162" i="79"/>
  <c r="F161" i="79"/>
  <c r="B160" i="79"/>
  <c r="H154" i="79"/>
  <c r="F153" i="79"/>
  <c r="G153" i="79" s="1"/>
  <c r="H153" i="79" s="1"/>
  <c r="E151" i="79"/>
  <c r="H149" i="79"/>
  <c r="E144" i="79"/>
  <c r="D144" i="79"/>
  <c r="C144" i="79"/>
  <c r="B144" i="79"/>
  <c r="E143" i="79"/>
  <c r="D143" i="79"/>
  <c r="C143" i="79"/>
  <c r="B143" i="79"/>
  <c r="B142" i="79"/>
  <c r="B140" i="79"/>
  <c r="H137" i="79"/>
  <c r="G137" i="79"/>
  <c r="G136" i="79"/>
  <c r="G135" i="79"/>
  <c r="G125" i="79"/>
  <c r="F125" i="79"/>
  <c r="B139" i="79" s="1"/>
  <c r="E125" i="79"/>
  <c r="D125" i="79"/>
  <c r="C125" i="79"/>
  <c r="G120" i="79"/>
  <c r="F120" i="79"/>
  <c r="G116" i="79"/>
  <c r="H113" i="79"/>
  <c r="H114" i="79" s="1"/>
  <c r="B112" i="79"/>
  <c r="C110" i="79"/>
  <c r="C109" i="79"/>
  <c r="H108" i="79"/>
  <c r="G108" i="79"/>
  <c r="G107" i="79"/>
  <c r="F107" i="79"/>
  <c r="G105" i="79"/>
  <c r="F105" i="79"/>
  <c r="G104" i="79"/>
  <c r="F104" i="79" s="1"/>
  <c r="F103" i="79"/>
  <c r="F102" i="79"/>
  <c r="B101" i="79"/>
  <c r="H95" i="79"/>
  <c r="F94" i="79"/>
  <c r="E94" i="79" s="1"/>
  <c r="E92" i="79"/>
  <c r="H90" i="79"/>
  <c r="E85" i="79"/>
  <c r="D85" i="79"/>
  <c r="C85" i="79"/>
  <c r="B85" i="79"/>
  <c r="E84" i="79"/>
  <c r="D84" i="79"/>
  <c r="C84" i="79"/>
  <c r="B84" i="79"/>
  <c r="B83" i="79"/>
  <c r="B81" i="79"/>
  <c r="H78" i="79"/>
  <c r="G78" i="79"/>
  <c r="G77" i="79"/>
  <c r="G76" i="79"/>
  <c r="G66" i="79"/>
  <c r="F66" i="79"/>
  <c r="B80" i="79" s="1"/>
  <c r="E66" i="79"/>
  <c r="D66" i="79"/>
  <c r="C66" i="79"/>
  <c r="G61" i="79"/>
  <c r="F61" i="79"/>
  <c r="G57" i="79"/>
  <c r="H54" i="79"/>
  <c r="H55" i="79" s="1"/>
  <c r="B53" i="79"/>
  <c r="C51" i="79"/>
  <c r="C50" i="79"/>
  <c r="H49" i="79"/>
  <c r="G49" i="79"/>
  <c r="G48" i="79"/>
  <c r="F48" i="79"/>
  <c r="G46" i="79"/>
  <c r="F46" i="79"/>
  <c r="G45" i="79"/>
  <c r="F45" i="79" s="1"/>
  <c r="F44" i="79"/>
  <c r="F43" i="79"/>
  <c r="B42" i="79"/>
  <c r="H36" i="79"/>
  <c r="F35" i="79"/>
  <c r="G35" i="79" s="1"/>
  <c r="E35" i="79"/>
  <c r="E33" i="79"/>
  <c r="H31" i="79"/>
  <c r="H255" i="71"/>
  <c r="G255" i="71"/>
  <c r="C235" i="71" s="1"/>
  <c r="G254" i="71"/>
  <c r="G253" i="71"/>
  <c r="G243" i="71"/>
  <c r="F243" i="71"/>
  <c r="E243" i="71"/>
  <c r="D243" i="71"/>
  <c r="C243" i="71"/>
  <c r="G238" i="71"/>
  <c r="H231" i="71"/>
  <c r="H232" i="71" s="1"/>
  <c r="B230" i="71"/>
  <c r="C228" i="71"/>
  <c r="C227" i="71"/>
  <c r="H226" i="71"/>
  <c r="G226" i="71"/>
  <c r="G225" i="71"/>
  <c r="F225" i="71"/>
  <c r="G223" i="71"/>
  <c r="F223" i="71"/>
  <c r="G222" i="71"/>
  <c r="F222" i="71" s="1"/>
  <c r="F221" i="71"/>
  <c r="F220" i="71"/>
  <c r="B219" i="71"/>
  <c r="F212" i="71"/>
  <c r="E212" i="71" s="1"/>
  <c r="E210" i="71"/>
  <c r="H208" i="71"/>
  <c r="C234" i="71" s="1"/>
  <c r="G234" i="71" s="1"/>
  <c r="E203" i="71"/>
  <c r="D203" i="71"/>
  <c r="C203" i="71"/>
  <c r="B203" i="71"/>
  <c r="E202" i="71"/>
  <c r="D202" i="71"/>
  <c r="C202" i="71"/>
  <c r="B202" i="71"/>
  <c r="B199" i="71"/>
  <c r="H196" i="71"/>
  <c r="G196" i="71"/>
  <c r="G195" i="71"/>
  <c r="G194" i="71"/>
  <c r="G184" i="71"/>
  <c r="F184" i="71"/>
  <c r="B198" i="71" s="1"/>
  <c r="E184" i="71"/>
  <c r="D184" i="71"/>
  <c r="C184" i="71"/>
  <c r="G179" i="71"/>
  <c r="H172" i="71"/>
  <c r="H173" i="71" s="1"/>
  <c r="B171" i="71"/>
  <c r="C169" i="71"/>
  <c r="C168" i="71"/>
  <c r="H167" i="71"/>
  <c r="G167" i="71"/>
  <c r="G166" i="71"/>
  <c r="F166" i="71"/>
  <c r="G164" i="71"/>
  <c r="F164" i="71"/>
  <c r="G163" i="71"/>
  <c r="F163" i="71" s="1"/>
  <c r="F162" i="71"/>
  <c r="F161" i="71"/>
  <c r="B160" i="71"/>
  <c r="F153" i="71"/>
  <c r="E153" i="71" s="1"/>
  <c r="E151" i="71"/>
  <c r="H149" i="71"/>
  <c r="C175" i="71" s="1"/>
  <c r="G175" i="71" s="1"/>
  <c r="E144" i="71"/>
  <c r="D144" i="71"/>
  <c r="C144" i="71"/>
  <c r="B144" i="71"/>
  <c r="E143" i="71"/>
  <c r="D143" i="71"/>
  <c r="C143" i="71"/>
  <c r="B143" i="71"/>
  <c r="B142" i="71" s="1"/>
  <c r="B140" i="71"/>
  <c r="H137" i="71"/>
  <c r="G137" i="71"/>
  <c r="G136" i="71"/>
  <c r="G135" i="71"/>
  <c r="G125" i="71"/>
  <c r="F125" i="71"/>
  <c r="B139" i="71" s="1"/>
  <c r="E125" i="71"/>
  <c r="D125" i="71"/>
  <c r="C125" i="71"/>
  <c r="G120" i="71"/>
  <c r="H113" i="71"/>
  <c r="H114" i="71" s="1"/>
  <c r="B112" i="71"/>
  <c r="C110" i="71"/>
  <c r="C109" i="71"/>
  <c r="H108" i="71"/>
  <c r="G108" i="71"/>
  <c r="G107" i="71"/>
  <c r="F107" i="71"/>
  <c r="G105" i="71"/>
  <c r="F105" i="71"/>
  <c r="G104" i="71"/>
  <c r="F104" i="71" s="1"/>
  <c r="F103" i="71"/>
  <c r="F102" i="71"/>
  <c r="B101" i="71"/>
  <c r="F94" i="71"/>
  <c r="E94" i="71" s="1"/>
  <c r="E92" i="71"/>
  <c r="H90" i="71"/>
  <c r="C116" i="71" s="1"/>
  <c r="G116" i="71" s="1"/>
  <c r="E85" i="71"/>
  <c r="D85" i="71"/>
  <c r="C85" i="71"/>
  <c r="B85" i="71"/>
  <c r="E84" i="71"/>
  <c r="D84" i="71"/>
  <c r="C84" i="71"/>
  <c r="B84" i="71"/>
  <c r="B81" i="71"/>
  <c r="H78" i="71"/>
  <c r="G78" i="71"/>
  <c r="G77" i="71"/>
  <c r="G76" i="71"/>
  <c r="G66" i="71"/>
  <c r="F66" i="71"/>
  <c r="B80" i="71" s="1"/>
  <c r="E66" i="71"/>
  <c r="D66" i="71"/>
  <c r="C66" i="71"/>
  <c r="G61" i="71"/>
  <c r="H54" i="71"/>
  <c r="H55" i="71" s="1"/>
  <c r="B53" i="71"/>
  <c r="C51" i="71"/>
  <c r="C50" i="71"/>
  <c r="H49" i="71"/>
  <c r="G49" i="71"/>
  <c r="G48" i="71"/>
  <c r="F48" i="71"/>
  <c r="G46" i="71"/>
  <c r="F46" i="71"/>
  <c r="G45" i="71"/>
  <c r="F45" i="71" s="1"/>
  <c r="F44" i="71"/>
  <c r="F43" i="71"/>
  <c r="B42" i="71"/>
  <c r="F35" i="71"/>
  <c r="E35" i="71" s="1"/>
  <c r="E33" i="71"/>
  <c r="H31" i="71"/>
  <c r="C57" i="71" s="1"/>
  <c r="G57" i="71" s="1"/>
  <c r="H33" i="84" l="1"/>
  <c r="G153" i="83"/>
  <c r="H153" i="83" s="1"/>
  <c r="C58" i="84"/>
  <c r="C235" i="79"/>
  <c r="G212" i="80"/>
  <c r="H33" i="82"/>
  <c r="G33" i="82" s="1"/>
  <c r="G153" i="82"/>
  <c r="H153" i="82" s="1"/>
  <c r="B83" i="71"/>
  <c r="E153" i="79"/>
  <c r="B201" i="79"/>
  <c r="C117" i="81"/>
  <c r="G212" i="82"/>
  <c r="G212" i="83"/>
  <c r="G212" i="84"/>
  <c r="B201" i="71"/>
  <c r="B201" i="80"/>
  <c r="B83" i="82"/>
  <c r="B83" i="83"/>
  <c r="B83" i="84"/>
  <c r="G153" i="80"/>
  <c r="H153" i="80" s="1"/>
  <c r="E35" i="81"/>
  <c r="C235" i="81"/>
  <c r="C235" i="83"/>
  <c r="C176" i="84"/>
  <c r="C117" i="84"/>
  <c r="C176" i="83"/>
  <c r="C176" i="82"/>
  <c r="C117" i="82"/>
  <c r="C176" i="81"/>
  <c r="C58" i="81"/>
  <c r="E35" i="80"/>
  <c r="B83" i="80"/>
  <c r="H33" i="80"/>
  <c r="G33" i="80" s="1"/>
  <c r="C176" i="80"/>
  <c r="C117" i="80"/>
  <c r="C176" i="79"/>
  <c r="C58" i="79"/>
  <c r="C117" i="79"/>
  <c r="C117" i="71"/>
  <c r="H213" i="71"/>
  <c r="F238" i="71"/>
  <c r="H154" i="71"/>
  <c r="F179" i="71"/>
  <c r="H95" i="71"/>
  <c r="F120" i="71"/>
  <c r="F61" i="71"/>
  <c r="H36" i="71"/>
  <c r="C58" i="71"/>
  <c r="G35" i="71"/>
  <c r="H35" i="71" s="1"/>
  <c r="G94" i="71"/>
  <c r="H94" i="71" s="1"/>
  <c r="C176" i="71"/>
  <c r="G212" i="71"/>
  <c r="H212" i="71" s="1"/>
  <c r="G94" i="84"/>
  <c r="H151" i="84"/>
  <c r="G151" i="84" s="1"/>
  <c r="G33" i="84"/>
  <c r="G94" i="83"/>
  <c r="H151" i="83"/>
  <c r="G151" i="83" s="1"/>
  <c r="G33" i="83"/>
  <c r="G94" i="82"/>
  <c r="H35" i="81"/>
  <c r="H33" i="81"/>
  <c r="G33" i="81"/>
  <c r="H212" i="81"/>
  <c r="H210" i="81"/>
  <c r="G210" i="81" s="1"/>
  <c r="H151" i="81"/>
  <c r="G151" i="81" s="1"/>
  <c r="G94" i="81"/>
  <c r="G94" i="80"/>
  <c r="H151" i="80"/>
  <c r="G151" i="80" s="1"/>
  <c r="H35" i="79"/>
  <c r="H33" i="79"/>
  <c r="G33" i="79" s="1"/>
  <c r="H212" i="79"/>
  <c r="H210" i="79"/>
  <c r="G210" i="79" s="1"/>
  <c r="H151" i="79"/>
  <c r="G151" i="79" s="1"/>
  <c r="G94" i="79"/>
  <c r="G153" i="71"/>
  <c r="H212" i="84" l="1"/>
  <c r="H210" i="84"/>
  <c r="G210" i="84" s="1"/>
  <c r="H212" i="80"/>
  <c r="H210" i="80"/>
  <c r="G210" i="80" s="1"/>
  <c r="H212" i="82"/>
  <c r="H210" i="82"/>
  <c r="G210" i="82" s="1"/>
  <c r="H212" i="83"/>
  <c r="H210" i="83"/>
  <c r="G210" i="83" s="1"/>
  <c r="H151" i="82"/>
  <c r="G151" i="82" s="1"/>
  <c r="H33" i="71"/>
  <c r="G33" i="71" s="1"/>
  <c r="H92" i="71"/>
  <c r="G92" i="71" s="1"/>
  <c r="H210" i="71"/>
  <c r="G210" i="71" s="1"/>
  <c r="H94" i="84"/>
  <c r="H92" i="84"/>
  <c r="G92" i="84" s="1"/>
  <c r="H94" i="83"/>
  <c r="H92" i="83"/>
  <c r="G92" i="83" s="1"/>
  <c r="H94" i="82"/>
  <c r="H92" i="82"/>
  <c r="G92" i="82" s="1"/>
  <c r="H94" i="81"/>
  <c r="H92" i="81"/>
  <c r="G92" i="81" s="1"/>
  <c r="H94" i="80"/>
  <c r="H92" i="80"/>
  <c r="G92" i="80" s="1"/>
  <c r="H94" i="79"/>
  <c r="H92" i="79"/>
  <c r="G92" i="79" s="1"/>
  <c r="H153" i="71"/>
  <c r="H151" i="71"/>
  <c r="G151" i="71" s="1"/>
  <c r="G283" i="84"/>
  <c r="F283" i="84"/>
  <c r="E283" i="84"/>
  <c r="H279" i="84"/>
  <c r="H284" i="84" s="1"/>
  <c r="F14" i="84" s="1"/>
  <c r="H274" i="84"/>
  <c r="F273" i="84"/>
  <c r="G273" i="84" s="1"/>
  <c r="F272" i="84"/>
  <c r="G272" i="84" s="1"/>
  <c r="F271" i="84"/>
  <c r="B268" i="84"/>
  <c r="D267" i="84"/>
  <c r="C267" i="84"/>
  <c r="E262" i="84"/>
  <c r="D262" i="84"/>
  <c r="C262" i="84"/>
  <c r="E261" i="84"/>
  <c r="D261" i="84"/>
  <c r="C261" i="84"/>
  <c r="B261" i="84"/>
  <c r="B260" i="84"/>
  <c r="B258" i="84"/>
  <c r="B257" i="84"/>
  <c r="F11" i="84"/>
  <c r="G283" i="83"/>
  <c r="F283" i="83"/>
  <c r="E283" i="83"/>
  <c r="H279" i="83"/>
  <c r="H284" i="83" s="1"/>
  <c r="F14" i="83" s="1"/>
  <c r="H274" i="83"/>
  <c r="F273" i="83"/>
  <c r="G273" i="83" s="1"/>
  <c r="F272" i="83"/>
  <c r="G272" i="83" s="1"/>
  <c r="F271" i="83"/>
  <c r="B268" i="83"/>
  <c r="D267" i="83"/>
  <c r="C267" i="83"/>
  <c r="E262" i="83"/>
  <c r="D262" i="83"/>
  <c r="C262" i="83"/>
  <c r="E261" i="83"/>
  <c r="D261" i="83"/>
  <c r="C261" i="83"/>
  <c r="B261" i="83"/>
  <c r="B260" i="83" s="1"/>
  <c r="B258" i="83"/>
  <c r="B257" i="83"/>
  <c r="G283" i="82"/>
  <c r="F283" i="82"/>
  <c r="E283" i="82"/>
  <c r="H279" i="82"/>
  <c r="H284" i="82" s="1"/>
  <c r="F14" i="82" s="1"/>
  <c r="H274" i="82"/>
  <c r="F273" i="82"/>
  <c r="G273" i="82" s="1"/>
  <c r="F272" i="82"/>
  <c r="G272" i="82" s="1"/>
  <c r="F271" i="82"/>
  <c r="B268" i="82"/>
  <c r="D267" i="82"/>
  <c r="C267" i="82"/>
  <c r="E262" i="82"/>
  <c r="D262" i="82"/>
  <c r="C262" i="82"/>
  <c r="E261" i="82"/>
  <c r="D261" i="82"/>
  <c r="C261" i="82"/>
  <c r="B261" i="82"/>
  <c r="B260" i="82" s="1"/>
  <c r="B258" i="82"/>
  <c r="B257" i="82"/>
  <c r="G283" i="81"/>
  <c r="F283" i="81"/>
  <c r="E283" i="81"/>
  <c r="H279" i="81"/>
  <c r="H284" i="81" s="1"/>
  <c r="F14" i="81" s="1"/>
  <c r="H274" i="81"/>
  <c r="F273" i="81"/>
  <c r="G273" i="81" s="1"/>
  <c r="F272" i="81"/>
  <c r="G272" i="81" s="1"/>
  <c r="F271" i="81"/>
  <c r="B268" i="81"/>
  <c r="D267" i="81"/>
  <c r="C267" i="81"/>
  <c r="E262" i="81"/>
  <c r="D262" i="81"/>
  <c r="C262" i="81"/>
  <c r="E261" i="81"/>
  <c r="D261" i="81"/>
  <c r="C261" i="81"/>
  <c r="B261" i="81"/>
  <c r="B260" i="81" s="1"/>
  <c r="B258" i="81"/>
  <c r="B257" i="81"/>
  <c r="G283" i="80"/>
  <c r="F283" i="80"/>
  <c r="E283" i="80"/>
  <c r="H279" i="80"/>
  <c r="H284" i="80" s="1"/>
  <c r="F14" i="80" s="1"/>
  <c r="H274" i="80"/>
  <c r="F273" i="80"/>
  <c r="G273" i="80" s="1"/>
  <c r="F272" i="80"/>
  <c r="F271" i="80"/>
  <c r="G271" i="80" s="1"/>
  <c r="B268" i="80"/>
  <c r="D267" i="80"/>
  <c r="C267" i="80"/>
  <c r="E262" i="80"/>
  <c r="D262" i="80"/>
  <c r="C262" i="80"/>
  <c r="E261" i="80"/>
  <c r="D261" i="80"/>
  <c r="C261" i="80"/>
  <c r="B261" i="80"/>
  <c r="B260" i="80" s="1"/>
  <c r="B258" i="80"/>
  <c r="B257" i="80"/>
  <c r="F10" i="84"/>
  <c r="F8" i="84"/>
  <c r="F11" i="83"/>
  <c r="F10" i="83"/>
  <c r="F9" i="83"/>
  <c r="F8" i="83"/>
  <c r="F11" i="82"/>
  <c r="F10" i="82"/>
  <c r="F9" i="82"/>
  <c r="F8" i="82"/>
  <c r="F11" i="81"/>
  <c r="F10" i="81"/>
  <c r="F9" i="81"/>
  <c r="F8" i="81"/>
  <c r="F11" i="80"/>
  <c r="F10" i="80"/>
  <c r="F9" i="80"/>
  <c r="F8" i="80"/>
  <c r="F274" i="84" l="1"/>
  <c r="F274" i="80"/>
  <c r="G271" i="84"/>
  <c r="G274" i="84" s="1"/>
  <c r="F13" i="84" s="1"/>
  <c r="F274" i="83"/>
  <c r="H283" i="81"/>
  <c r="H283" i="84"/>
  <c r="H283" i="83"/>
  <c r="F274" i="82"/>
  <c r="H283" i="82"/>
  <c r="F274" i="81"/>
  <c r="G272" i="80"/>
  <c r="G274" i="80" s="1"/>
  <c r="F13" i="80" s="1"/>
  <c r="H283" i="80"/>
  <c r="G271" i="83"/>
  <c r="G274" i="83" s="1"/>
  <c r="F13" i="83" s="1"/>
  <c r="G271" i="82"/>
  <c r="G274" i="82" s="1"/>
  <c r="F13" i="82" s="1"/>
  <c r="G271" i="81"/>
  <c r="G274" i="81" s="1"/>
  <c r="F13" i="81" s="1"/>
  <c r="G283" i="79"/>
  <c r="F283" i="79"/>
  <c r="E283" i="79"/>
  <c r="H279" i="79"/>
  <c r="H284" i="79" s="1"/>
  <c r="F14" i="79" s="1"/>
  <c r="H274" i="79"/>
  <c r="F273" i="79"/>
  <c r="G273" i="79" s="1"/>
  <c r="F272" i="79"/>
  <c r="G272" i="79" s="1"/>
  <c r="F271" i="79"/>
  <c r="B268" i="79"/>
  <c r="D267" i="79"/>
  <c r="C267" i="79"/>
  <c r="E262" i="79"/>
  <c r="D262" i="79"/>
  <c r="C262" i="79"/>
  <c r="E261" i="79"/>
  <c r="D261" i="79"/>
  <c r="C261" i="79"/>
  <c r="B261" i="79"/>
  <c r="B260" i="79" s="1"/>
  <c r="B258" i="79"/>
  <c r="B257" i="79"/>
  <c r="F11" i="79"/>
  <c r="F10" i="79"/>
  <c r="F9" i="79"/>
  <c r="F8" i="79"/>
  <c r="G283" i="78"/>
  <c r="F283" i="78"/>
  <c r="E283" i="78"/>
  <c r="H279" i="78"/>
  <c r="H274" i="78"/>
  <c r="F273" i="78"/>
  <c r="G273" i="78" s="1"/>
  <c r="F272" i="78"/>
  <c r="G272" i="78" s="1"/>
  <c r="F271" i="78"/>
  <c r="F274" i="78" s="1"/>
  <c r="B268" i="78"/>
  <c r="D267" i="78"/>
  <c r="C267" i="78"/>
  <c r="E262" i="78"/>
  <c r="D262" i="78"/>
  <c r="C262" i="78"/>
  <c r="E261" i="78"/>
  <c r="D261" i="78"/>
  <c r="C261" i="78"/>
  <c r="B261" i="78"/>
  <c r="B260" i="78" s="1"/>
  <c r="B258" i="78"/>
  <c r="B257" i="78"/>
  <c r="H255" i="78"/>
  <c r="G255" i="78"/>
  <c r="G254" i="78"/>
  <c r="G253" i="78"/>
  <c r="G243" i="78"/>
  <c r="F243" i="78"/>
  <c r="E243" i="78"/>
  <c r="D243" i="78"/>
  <c r="C243" i="78"/>
  <c r="G238" i="78"/>
  <c r="H231" i="78"/>
  <c r="H232" i="78" s="1"/>
  <c r="B230" i="78"/>
  <c r="C228" i="78"/>
  <c r="C227" i="78"/>
  <c r="H226" i="78"/>
  <c r="G226" i="78"/>
  <c r="G225" i="78"/>
  <c r="F225" i="78"/>
  <c r="G223" i="78"/>
  <c r="F223" i="78"/>
  <c r="G222" i="78"/>
  <c r="F222" i="78" s="1"/>
  <c r="F220" i="78"/>
  <c r="B219" i="78"/>
  <c r="F212" i="78"/>
  <c r="E212" i="78" s="1"/>
  <c r="E210" i="78"/>
  <c r="H208" i="78"/>
  <c r="F11" i="78" l="1"/>
  <c r="F221" i="78"/>
  <c r="C234" i="78"/>
  <c r="G234" i="78" s="1"/>
  <c r="H283" i="78"/>
  <c r="H284" i="78" s="1"/>
  <c r="F14" i="78" s="1"/>
  <c r="H283" i="79"/>
  <c r="F274" i="79"/>
  <c r="G271" i="79"/>
  <c r="G274" i="79" s="1"/>
  <c r="F13" i="79" s="1"/>
  <c r="F238" i="78"/>
  <c r="G212" i="78"/>
  <c r="H212" i="78" s="1"/>
  <c r="H213" i="78"/>
  <c r="C235" i="78"/>
  <c r="G271" i="78"/>
  <c r="G274" i="78" s="1"/>
  <c r="F13" i="78" s="1"/>
  <c r="B8" i="84"/>
  <c r="B8" i="83"/>
  <c r="B8" i="82"/>
  <c r="B8" i="81"/>
  <c r="B8" i="80"/>
  <c r="B8" i="79"/>
  <c r="B8" i="71"/>
  <c r="H210" i="78" l="1"/>
  <c r="G210" i="78" s="1"/>
  <c r="B9" i="36"/>
  <c r="B8" i="36"/>
  <c r="B7" i="36"/>
  <c r="B6" i="36"/>
  <c r="B5" i="36"/>
  <c r="B4" i="36"/>
  <c r="B3" i="36"/>
  <c r="B2" i="36"/>
  <c r="E286" i="84"/>
  <c r="D286" i="84"/>
  <c r="C286" i="84"/>
  <c r="B286" i="84"/>
  <c r="I220" i="84"/>
  <c r="I162" i="84"/>
  <c r="I44" i="84"/>
  <c r="G26" i="84"/>
  <c r="G25" i="84"/>
  <c r="G24" i="84"/>
  <c r="G23" i="84"/>
  <c r="G22" i="84"/>
  <c r="G21" i="84"/>
  <c r="G20" i="84"/>
  <c r="G19" i="84"/>
  <c r="E5" i="84"/>
  <c r="E286" i="83"/>
  <c r="D286" i="83"/>
  <c r="C286" i="83"/>
  <c r="B286" i="83"/>
  <c r="I220" i="83"/>
  <c r="I162" i="83"/>
  <c r="I103" i="83"/>
  <c r="I44" i="83"/>
  <c r="G26" i="83"/>
  <c r="G25" i="83"/>
  <c r="G24" i="83"/>
  <c r="G23" i="83"/>
  <c r="G22" i="83"/>
  <c r="G21" i="83"/>
  <c r="G20" i="83"/>
  <c r="G19" i="83"/>
  <c r="E5" i="83"/>
  <c r="E286" i="82"/>
  <c r="D286" i="82"/>
  <c r="C286" i="82"/>
  <c r="B286" i="82"/>
  <c r="I220" i="82"/>
  <c r="I162" i="82"/>
  <c r="I103" i="82"/>
  <c r="G26" i="82"/>
  <c r="G25" i="82"/>
  <c r="G24" i="82"/>
  <c r="G23" i="82"/>
  <c r="G22" i="82"/>
  <c r="G21" i="82"/>
  <c r="G20" i="82"/>
  <c r="G19" i="82"/>
  <c r="E5" i="82"/>
  <c r="E286" i="81"/>
  <c r="D286" i="81"/>
  <c r="C286" i="81"/>
  <c r="B286" i="81"/>
  <c r="I220" i="81"/>
  <c r="I162" i="81"/>
  <c r="I103" i="81"/>
  <c r="I44" i="81"/>
  <c r="G26" i="81"/>
  <c r="G25" i="81"/>
  <c r="G24" i="81"/>
  <c r="G23" i="81"/>
  <c r="G22" i="81"/>
  <c r="G21" i="81"/>
  <c r="G20" i="81"/>
  <c r="G19" i="81"/>
  <c r="E5" i="81"/>
  <c r="E286" i="80"/>
  <c r="D286" i="80"/>
  <c r="C286" i="80"/>
  <c r="B286" i="80"/>
  <c r="I220" i="80"/>
  <c r="I162" i="80"/>
  <c r="I103" i="80"/>
  <c r="I44" i="80"/>
  <c r="G26" i="80"/>
  <c r="G25" i="80"/>
  <c r="G24" i="80"/>
  <c r="G23" i="80"/>
  <c r="G22" i="80"/>
  <c r="G21" i="80"/>
  <c r="G20" i="80"/>
  <c r="G19" i="80"/>
  <c r="E5" i="80"/>
  <c r="E286" i="79"/>
  <c r="D286" i="79"/>
  <c r="C286" i="79"/>
  <c r="B286" i="79"/>
  <c r="I220" i="79"/>
  <c r="I162" i="79"/>
  <c r="I103" i="79"/>
  <c r="I44" i="79"/>
  <c r="G26" i="79"/>
  <c r="G25" i="79"/>
  <c r="G24" i="79"/>
  <c r="G23" i="79"/>
  <c r="G22" i="79"/>
  <c r="G21" i="79"/>
  <c r="G20" i="79"/>
  <c r="G19" i="79"/>
  <c r="E5" i="79"/>
  <c r="E286" i="78"/>
  <c r="D286" i="78"/>
  <c r="C286" i="78"/>
  <c r="B286" i="78"/>
  <c r="I220" i="78"/>
  <c r="E203" i="78"/>
  <c r="D203" i="78"/>
  <c r="C203" i="78"/>
  <c r="B203" i="78"/>
  <c r="E202" i="78"/>
  <c r="D202" i="78"/>
  <c r="C202" i="78"/>
  <c r="B202" i="78"/>
  <c r="B199" i="78"/>
  <c r="H196" i="78"/>
  <c r="F10" i="78" s="1"/>
  <c r="G196" i="78"/>
  <c r="G195" i="78"/>
  <c r="G194" i="78"/>
  <c r="G184" i="78"/>
  <c r="F184" i="78"/>
  <c r="B198" i="78" s="1"/>
  <c r="E184" i="78"/>
  <c r="D184" i="78"/>
  <c r="C184" i="78"/>
  <c r="G179" i="78"/>
  <c r="H172" i="78"/>
  <c r="H173" i="78" s="1"/>
  <c r="B171" i="78"/>
  <c r="C169" i="78"/>
  <c r="C168" i="78"/>
  <c r="H167" i="78"/>
  <c r="G167" i="78"/>
  <c r="G166" i="78"/>
  <c r="F166" i="78"/>
  <c r="G164" i="78"/>
  <c r="F164" i="78"/>
  <c r="G163" i="78"/>
  <c r="F163" i="78" s="1"/>
  <c r="F162" i="78"/>
  <c r="I162" i="78" s="1"/>
  <c r="F161" i="78"/>
  <c r="B160" i="78"/>
  <c r="F153" i="78"/>
  <c r="G153" i="78" s="1"/>
  <c r="E151" i="78"/>
  <c r="H149" i="78"/>
  <c r="C175" i="78" s="1"/>
  <c r="G175" i="78" s="1"/>
  <c r="E144" i="78"/>
  <c r="D144" i="78"/>
  <c r="C144" i="78"/>
  <c r="B144" i="78"/>
  <c r="E143" i="78"/>
  <c r="D143" i="78"/>
  <c r="C143" i="78"/>
  <c r="B143" i="78"/>
  <c r="B142" i="78" s="1"/>
  <c r="B140" i="78"/>
  <c r="B139" i="78"/>
  <c r="H137" i="78"/>
  <c r="G137" i="78"/>
  <c r="G136" i="78"/>
  <c r="G135" i="78"/>
  <c r="G125" i="78"/>
  <c r="F125" i="78"/>
  <c r="E125" i="78"/>
  <c r="D125" i="78"/>
  <c r="C125" i="78"/>
  <c r="G120" i="78"/>
  <c r="H113" i="78"/>
  <c r="H114" i="78" s="1"/>
  <c r="B112" i="78"/>
  <c r="C110" i="78"/>
  <c r="C109" i="78"/>
  <c r="H108" i="78"/>
  <c r="G108" i="78"/>
  <c r="G107" i="78"/>
  <c r="F107" i="78"/>
  <c r="G105" i="78"/>
  <c r="F105" i="78"/>
  <c r="G104" i="78"/>
  <c r="F104" i="78" s="1"/>
  <c r="F102" i="78"/>
  <c r="B101" i="78"/>
  <c r="F94" i="78"/>
  <c r="G94" i="78" s="1"/>
  <c r="E92" i="78"/>
  <c r="H90" i="78"/>
  <c r="H95" i="78" s="1"/>
  <c r="E85" i="78"/>
  <c r="D85" i="78"/>
  <c r="C85" i="78"/>
  <c r="B85" i="78"/>
  <c r="E84" i="78"/>
  <c r="D84" i="78"/>
  <c r="C84" i="78"/>
  <c r="B84" i="78"/>
  <c r="B81" i="78"/>
  <c r="H78" i="78"/>
  <c r="G78" i="78"/>
  <c r="G77" i="78"/>
  <c r="G76" i="78"/>
  <c r="G66" i="78"/>
  <c r="F66" i="78"/>
  <c r="B80" i="78" s="1"/>
  <c r="E66" i="78"/>
  <c r="G61" i="78"/>
  <c r="H54" i="78"/>
  <c r="H55" i="78" s="1"/>
  <c r="B53" i="78"/>
  <c r="C51" i="78"/>
  <c r="C50" i="78"/>
  <c r="H49" i="78"/>
  <c r="G49" i="78"/>
  <c r="G48" i="78"/>
  <c r="F48" i="78"/>
  <c r="G46" i="78"/>
  <c r="F46" i="78"/>
  <c r="G45" i="78"/>
  <c r="F45" i="78" s="1"/>
  <c r="B42" i="78"/>
  <c r="F35" i="78"/>
  <c r="G35" i="78" s="1"/>
  <c r="E33" i="78"/>
  <c r="H31" i="78"/>
  <c r="G26" i="78"/>
  <c r="G25" i="78"/>
  <c r="G24" i="78"/>
  <c r="G23" i="78"/>
  <c r="G22" i="78"/>
  <c r="G21" i="78"/>
  <c r="G20" i="78"/>
  <c r="G19" i="78"/>
  <c r="B8" i="78"/>
  <c r="E5" i="78"/>
  <c r="D206" i="78" s="1"/>
  <c r="B83" i="78" l="1"/>
  <c r="B201" i="78"/>
  <c r="D147" i="84"/>
  <c r="D206" i="84"/>
  <c r="D29" i="84"/>
  <c r="D88" i="84"/>
  <c r="D206" i="83"/>
  <c r="D88" i="83"/>
  <c r="D29" i="83"/>
  <c r="D147" i="83"/>
  <c r="D147" i="82"/>
  <c r="D29" i="82"/>
  <c r="D206" i="82"/>
  <c r="D88" i="82"/>
  <c r="D88" i="81"/>
  <c r="D29" i="81"/>
  <c r="D206" i="81"/>
  <c r="D147" i="81"/>
  <c r="D29" i="80"/>
  <c r="D206" i="80"/>
  <c r="D88" i="80"/>
  <c r="D147" i="80"/>
  <c r="D206" i="79"/>
  <c r="D147" i="79"/>
  <c r="D88" i="79"/>
  <c r="D29" i="79"/>
  <c r="H154" i="78"/>
  <c r="F179" i="78"/>
  <c r="F120" i="78"/>
  <c r="F103" i="78"/>
  <c r="I103" i="78" s="1"/>
  <c r="C116" i="78"/>
  <c r="G116" i="78" s="1"/>
  <c r="F9" i="78"/>
  <c r="F44" i="78"/>
  <c r="I44" i="78" s="1"/>
  <c r="C57" i="78"/>
  <c r="G57" i="78" s="1"/>
  <c r="F61" i="78"/>
  <c r="G27" i="83"/>
  <c r="F12" i="83" s="1"/>
  <c r="I103" i="84"/>
  <c r="F9" i="84"/>
  <c r="G27" i="84"/>
  <c r="F12" i="84" s="1"/>
  <c r="G27" i="82"/>
  <c r="F12" i="82" s="1"/>
  <c r="G27" i="81"/>
  <c r="F12" i="81" s="1"/>
  <c r="F15" i="81" s="1"/>
  <c r="D6" i="36" s="1"/>
  <c r="G27" i="80"/>
  <c r="F12" i="80" s="1"/>
  <c r="G27" i="79"/>
  <c r="F12" i="79" s="1"/>
  <c r="E153" i="78"/>
  <c r="G27" i="78"/>
  <c r="F12" i="78" s="1"/>
  <c r="E94" i="78"/>
  <c r="I44" i="82"/>
  <c r="E35" i="78"/>
  <c r="C9" i="36"/>
  <c r="C8" i="36"/>
  <c r="C7" i="36"/>
  <c r="C6" i="36"/>
  <c r="C5" i="36"/>
  <c r="C4" i="36"/>
  <c r="C2" i="36"/>
  <c r="C58" i="78"/>
  <c r="C176" i="78"/>
  <c r="C117" i="78"/>
  <c r="F8" i="78"/>
  <c r="H35" i="78"/>
  <c r="H33" i="78"/>
  <c r="G33" i="78" s="1"/>
  <c r="H94" i="78"/>
  <c r="H92" i="78"/>
  <c r="G92" i="78" s="1"/>
  <c r="H153" i="78"/>
  <c r="H151" i="78"/>
  <c r="G151" i="78" s="1"/>
  <c r="H36" i="78"/>
  <c r="D29" i="78"/>
  <c r="D88" i="78"/>
  <c r="D147" i="78"/>
  <c r="G25" i="71"/>
  <c r="F15" i="78" l="1"/>
  <c r="D2" i="36" s="1"/>
  <c r="F15" i="84"/>
  <c r="D9" i="36" s="1"/>
  <c r="F15" i="83"/>
  <c r="D8" i="36" s="1"/>
  <c r="F15" i="82"/>
  <c r="D7" i="36" s="1"/>
  <c r="F15" i="80"/>
  <c r="D5" i="36" s="1"/>
  <c r="F15" i="79"/>
  <c r="D4" i="36" s="1"/>
  <c r="E262" i="71"/>
  <c r="D262" i="71"/>
  <c r="C262" i="71"/>
  <c r="E261" i="71"/>
  <c r="D261" i="71"/>
  <c r="C261" i="71"/>
  <c r="B261" i="71"/>
  <c r="B260" i="71" s="1"/>
  <c r="B258" i="71"/>
  <c r="B257" i="71"/>
  <c r="C267" i="71"/>
  <c r="D267" i="71"/>
  <c r="B268" i="71"/>
  <c r="F271" i="71"/>
  <c r="G271" i="71" s="1"/>
  <c r="F272" i="71"/>
  <c r="G272" i="71" s="1"/>
  <c r="F273" i="71"/>
  <c r="G273" i="71" s="1"/>
  <c r="H274" i="71"/>
  <c r="I221" i="71" l="1"/>
  <c r="F11" i="71"/>
  <c r="I162" i="71"/>
  <c r="F10" i="71"/>
  <c r="F9" i="71"/>
  <c r="I103" i="71"/>
  <c r="F274" i="71"/>
  <c r="G274" i="71"/>
  <c r="F13" i="71" s="1"/>
  <c r="G26" i="71"/>
  <c r="G19" i="71"/>
  <c r="G24" i="71"/>
  <c r="G23" i="71"/>
  <c r="G22" i="71"/>
  <c r="G21" i="71"/>
  <c r="G20" i="71"/>
  <c r="I31" i="36" l="1"/>
  <c r="G283" i="71" l="1"/>
  <c r="F283" i="71"/>
  <c r="E283" i="71"/>
  <c r="H279" i="71"/>
  <c r="H283" i="71" l="1"/>
  <c r="H284" i="71"/>
  <c r="F14" i="71" s="1"/>
  <c r="E286" i="71" l="1"/>
  <c r="D286" i="71"/>
  <c r="C286" i="71"/>
  <c r="B286" i="71"/>
  <c r="E5" i="71"/>
  <c r="D88" i="71" l="1"/>
  <c r="D206" i="71"/>
  <c r="D147" i="71"/>
  <c r="D29" i="71"/>
  <c r="C3" i="36"/>
  <c r="G27" i="71"/>
  <c r="F12" i="71" s="1"/>
  <c r="F8" i="71"/>
  <c r="I44" i="71"/>
  <c r="F15" i="71" l="1"/>
  <c r="D3" i="36" s="1"/>
  <c r="G31" i="4" l="1"/>
  <c r="B74" i="15" s="1"/>
  <c r="G30" i="4"/>
  <c r="B69" i="15" s="1"/>
  <c r="G29" i="4"/>
  <c r="B64" i="15" s="1"/>
  <c r="G28" i="4"/>
  <c r="B59" i="15" s="1"/>
  <c r="G27" i="4"/>
  <c r="B54" i="15" s="1"/>
  <c r="G26" i="4"/>
  <c r="B49" i="15" s="1"/>
  <c r="G25" i="4"/>
  <c r="B44" i="15" s="1"/>
  <c r="G24" i="4"/>
  <c r="B39" i="15" s="1"/>
  <c r="G23" i="4"/>
  <c r="B34" i="15" s="1"/>
  <c r="G22" i="4"/>
  <c r="B29" i="15" s="1"/>
  <c r="G21" i="4"/>
  <c r="B24" i="15" s="1"/>
  <c r="G20" i="4"/>
  <c r="B19" i="15" s="1"/>
  <c r="G19" i="4"/>
  <c r="B14" i="15" s="1"/>
  <c r="G18" i="4"/>
  <c r="B9" i="15" s="1"/>
  <c r="G17" i="4"/>
  <c r="B4" i="15" s="1"/>
  <c r="B73" i="15"/>
  <c r="B72" i="15"/>
  <c r="B71" i="15"/>
  <c r="B68" i="15"/>
  <c r="B67" i="15"/>
  <c r="B66" i="15"/>
  <c r="B63" i="15"/>
  <c r="B62" i="15"/>
  <c r="B61" i="15"/>
  <c r="B58" i="15"/>
  <c r="B57" i="15"/>
  <c r="B56" i="15"/>
  <c r="B53" i="15"/>
  <c r="B52" i="15"/>
  <c r="B51" i="15"/>
  <c r="A31" i="4"/>
  <c r="A30" i="4"/>
  <c r="A29" i="4"/>
  <c r="A28" i="4"/>
  <c r="A27" i="4"/>
  <c r="B18" i="15"/>
  <c r="B48" i="15"/>
  <c r="B47" i="15"/>
  <c r="B46" i="15"/>
  <c r="B43" i="15"/>
  <c r="B42" i="15"/>
  <c r="B41" i="15"/>
  <c r="B38" i="15"/>
  <c r="B37" i="15"/>
  <c r="B36" i="15"/>
  <c r="B33" i="15"/>
  <c r="B32" i="15"/>
  <c r="B31" i="15"/>
  <c r="B28" i="15"/>
  <c r="B27" i="15"/>
  <c r="B26" i="15"/>
  <c r="B23" i="15"/>
  <c r="B22" i="15"/>
  <c r="B21" i="15"/>
  <c r="B17" i="15"/>
  <c r="B16" i="15"/>
  <c r="B13" i="15"/>
  <c r="B12" i="15"/>
  <c r="B11" i="15"/>
  <c r="B8" i="15"/>
  <c r="B7" i="15"/>
  <c r="B6" i="15"/>
  <c r="B3" i="15"/>
  <c r="B2" i="15"/>
  <c r="B1" i="15"/>
  <c r="B77" i="15"/>
  <c r="D7" i="5"/>
  <c r="D6" i="5"/>
  <c r="D5" i="5"/>
  <c r="F6" i="5"/>
  <c r="F5" i="5"/>
  <c r="E6" i="5"/>
  <c r="E5" i="5"/>
  <c r="A26" i="4"/>
  <c r="A25" i="4"/>
  <c r="A24" i="4"/>
  <c r="A23" i="4"/>
  <c r="A22" i="4"/>
  <c r="A21" i="4"/>
  <c r="A20" i="4"/>
  <c r="A19" i="4"/>
  <c r="A18" i="4"/>
  <c r="A17" i="4"/>
  <c r="H8" i="4" l="1"/>
  <c r="B78" i="15" s="1"/>
  <c r="H24" i="4"/>
  <c r="B40" i="15" s="1"/>
  <c r="H19" i="4"/>
  <c r="B15" i="15" s="1"/>
  <c r="H22" i="4"/>
  <c r="B30" i="15" s="1"/>
  <c r="H31" i="4"/>
  <c r="B75" i="15" s="1"/>
  <c r="H26" i="4"/>
  <c r="B50" i="15" s="1"/>
  <c r="H25" i="4"/>
  <c r="B45" i="15" s="1"/>
  <c r="H30" i="4"/>
  <c r="B70" i="15" s="1"/>
  <c r="H29" i="4"/>
  <c r="B65" i="15" s="1"/>
  <c r="H28" i="4"/>
  <c r="B60" i="15" s="1"/>
  <c r="H20" i="4"/>
  <c r="B20" i="15" s="1"/>
  <c r="H27" i="4"/>
  <c r="B55" i="15" s="1"/>
  <c r="H18" i="4"/>
  <c r="H23" i="4"/>
  <c r="B35" i="15" s="1"/>
  <c r="H21" i="4"/>
  <c r="B25" i="15" s="1"/>
  <c r="B10" i="15" l="1"/>
  <c r="H17" i="4" l="1"/>
  <c r="H32" i="4" s="1"/>
  <c r="B76" i="15" l="1"/>
  <c r="B5" i="15"/>
</calcChain>
</file>

<file path=xl/sharedStrings.xml><?xml version="1.0" encoding="utf-8"?>
<sst xmlns="http://schemas.openxmlformats.org/spreadsheetml/2006/main" count="3548" uniqueCount="354">
  <si>
    <t>Hire Date</t>
  </si>
  <si>
    <t>Household Member Number</t>
  </si>
  <si>
    <t>Name (First and Last)</t>
  </si>
  <si>
    <t>Relationship to Head of Household</t>
  </si>
  <si>
    <t>Age at Time of Enrollment / Income Qualification</t>
  </si>
  <si>
    <t>Enrollment Date</t>
  </si>
  <si>
    <t>Employer</t>
  </si>
  <si>
    <t>Average Days</t>
  </si>
  <si>
    <t>Base Pay</t>
  </si>
  <si>
    <t>VOE</t>
  </si>
  <si>
    <t>Other Income:</t>
  </si>
  <si>
    <t>Amount</t>
  </si>
  <si>
    <t>Schedule</t>
  </si>
  <si>
    <t>Total</t>
  </si>
  <si>
    <t>Child Support</t>
  </si>
  <si>
    <t>Alimony</t>
  </si>
  <si>
    <t>Overtime</t>
  </si>
  <si>
    <t>Pay Stubs</t>
  </si>
  <si>
    <t xml:space="preserve">Total Household Income   </t>
  </si>
  <si>
    <t>Member:</t>
  </si>
  <si>
    <t xml:space="preserve">Borrower: </t>
  </si>
  <si>
    <t>Household Size</t>
  </si>
  <si>
    <t>Thru Date</t>
  </si>
  <si>
    <t>Unemployment</t>
  </si>
  <si>
    <t>Social Security (SSI)</t>
  </si>
  <si>
    <t>Supplemental SSI</t>
  </si>
  <si>
    <t>Pension/Retirement/Annuities</t>
  </si>
  <si>
    <t>Base Pay Rate</t>
  </si>
  <si>
    <t>Self Employment Income</t>
  </si>
  <si>
    <t>Commissions/Tips and Other Recurring Income</t>
  </si>
  <si>
    <t>Position 1</t>
  </si>
  <si>
    <t>Position 2</t>
  </si>
  <si>
    <t>Position 3</t>
  </si>
  <si>
    <t>Other Income</t>
  </si>
  <si>
    <t>Average Hours Per Week</t>
  </si>
  <si>
    <t>Payroll Frequency</t>
  </si>
  <si>
    <t>Verification</t>
  </si>
  <si>
    <t>YTD per VOE</t>
  </si>
  <si>
    <t>If the Thru Date is not provided, enter the date the VOE was signed as the Thru Date.</t>
  </si>
  <si>
    <t>Gross Pay (Current Year)</t>
  </si>
  <si>
    <t>Weekly</t>
  </si>
  <si>
    <t>Bi-Weekly</t>
  </si>
  <si>
    <t>Semi-Monthly</t>
  </si>
  <si>
    <t>Monthly</t>
  </si>
  <si>
    <t>Annual</t>
  </si>
  <si>
    <t>Days</t>
  </si>
  <si>
    <t>In Year</t>
  </si>
  <si>
    <t>Hours Factor</t>
  </si>
  <si>
    <t>Location</t>
  </si>
  <si>
    <t>Annualized   Base Pay</t>
  </si>
  <si>
    <t>Per Pay    Period</t>
  </si>
  <si>
    <t>Income   Average</t>
  </si>
  <si>
    <t>Annualized     Base Pay</t>
  </si>
  <si>
    <t>Year To Date</t>
  </si>
  <si>
    <t xml:space="preserve">Recommended: </t>
  </si>
  <si>
    <t>from Household Summary</t>
  </si>
  <si>
    <t>Enter Household Member Number</t>
  </si>
  <si>
    <t>Date of Birth</t>
  </si>
  <si>
    <t>Calculated Income</t>
  </si>
  <si>
    <t>Household Member</t>
  </si>
  <si>
    <t>Pay Rates</t>
  </si>
  <si>
    <t>Pay Periods</t>
  </si>
  <si>
    <t>PayRate Factor</t>
  </si>
  <si>
    <t>Network Days</t>
  </si>
  <si>
    <t>Position 4</t>
  </si>
  <si>
    <t>Rental Income</t>
  </si>
  <si>
    <t>Pay Stub 1 (Earliest)</t>
  </si>
  <si>
    <t>Pay Stub 2 (Middle)</t>
  </si>
  <si>
    <t>Reg Hours</t>
  </si>
  <si>
    <t>NetWork Days</t>
  </si>
  <si>
    <t>Periods Rounded</t>
  </si>
  <si>
    <t>Max Hours --</t>
  </si>
  <si>
    <t xml:space="preserve">Days </t>
  </si>
  <si>
    <t>Income Source</t>
  </si>
  <si>
    <t xml:space="preserve">Self Employment Income:  </t>
  </si>
  <si>
    <t>Prior Year 1</t>
  </si>
  <si>
    <t>Prior Year 2</t>
  </si>
  <si>
    <t>Net Income</t>
  </si>
  <si>
    <t>Months Self Employed</t>
  </si>
  <si>
    <t>Depreciation</t>
  </si>
  <si>
    <t>Amortization</t>
  </si>
  <si>
    <t>Gross Income</t>
  </si>
  <si>
    <t xml:space="preserve">  75% Included</t>
  </si>
  <si>
    <t>Commissions, Tips, Other</t>
  </si>
  <si>
    <t xml:space="preserve">Seasonal Income: </t>
  </si>
  <si>
    <t>Address:</t>
  </si>
  <si>
    <t>City</t>
  </si>
  <si>
    <t xml:space="preserve">Zip:  </t>
  </si>
  <si>
    <t xml:space="preserve">State:  </t>
  </si>
  <si>
    <t xml:space="preserve">County: </t>
  </si>
  <si>
    <t>Pay Rate is:</t>
  </si>
  <si>
    <t>Seasonal Income</t>
  </si>
  <si>
    <t>Base Wages</t>
  </si>
  <si>
    <t>Annual Pay Rate</t>
  </si>
  <si>
    <t>Hourly Pay Rate</t>
  </si>
  <si>
    <t>Weekly Pay Rate</t>
  </si>
  <si>
    <t>Bi-Weekly Pay Rate</t>
  </si>
  <si>
    <t>Semi-Monthly Pay Rate</t>
  </si>
  <si>
    <t>Monthly Pay Rate</t>
  </si>
  <si>
    <t>Pay Rate is</t>
  </si>
  <si>
    <t>Start Date</t>
  </si>
  <si>
    <t>End Date</t>
  </si>
  <si>
    <t>Check/Deposit Date</t>
  </si>
  <si>
    <t>Gross Wages</t>
  </si>
  <si>
    <t>Calculated Income from Individual Worksheets</t>
  </si>
  <si>
    <t xml:space="preserve"> Annualized Income is compared to the Income Average amount and the higher amount for each position is used.</t>
  </si>
  <si>
    <t>Weeks Employed to Date</t>
  </si>
  <si>
    <t xml:space="preserve">Unemployment Available: </t>
  </si>
  <si>
    <t>Income Average</t>
  </si>
  <si>
    <t>Annualized Base Pay</t>
  </si>
  <si>
    <t>Hourly Base Pay Rate</t>
  </si>
  <si>
    <t>Current Year</t>
  </si>
  <si>
    <t xml:space="preserve">Enter the information requested in the highlighted boxes below.  All individuals that will reside in the home to be purchased should be listed.  Enter each individual's income on a separate worksheet (HH Member 1, Household Member 2, etc.).  </t>
  </si>
  <si>
    <t>Gross Pay Prior Year 1</t>
  </si>
  <si>
    <t>Gross Pay Prior Year 2</t>
  </si>
  <si>
    <t xml:space="preserve">Payroll Frequency   </t>
  </si>
  <si>
    <t>Row 18</t>
  </si>
  <si>
    <t>Calculated</t>
  </si>
  <si>
    <t>Income</t>
  </si>
  <si>
    <t>Income Calculation Workbook</t>
  </si>
  <si>
    <t>Other Income - Please List</t>
  </si>
  <si>
    <t>Monthly Average Calc</t>
  </si>
  <si>
    <t>12 Month Projection</t>
  </si>
  <si>
    <t>members[0].name</t>
  </si>
  <si>
    <t>members[0].relation</t>
  </si>
  <si>
    <t>members[0].dob</t>
  </si>
  <si>
    <t>members[0].age</t>
  </si>
  <si>
    <t>members[0].income</t>
  </si>
  <si>
    <t>members[1].name</t>
  </si>
  <si>
    <t>members[2].relation</t>
  </si>
  <si>
    <t>members[1].relation</t>
  </si>
  <si>
    <t>members[1].dob</t>
  </si>
  <si>
    <t>members[1].age</t>
  </si>
  <si>
    <t>members[1].income</t>
  </si>
  <si>
    <t>members[2].name</t>
  </si>
  <si>
    <t>members[2].dob</t>
  </si>
  <si>
    <t>members[2].age</t>
  </si>
  <si>
    <t>members[2].income</t>
  </si>
  <si>
    <t>members[3].name</t>
  </si>
  <si>
    <t>members[3].relation</t>
  </si>
  <si>
    <t>members[3].dob</t>
  </si>
  <si>
    <t>members[3].age</t>
  </si>
  <si>
    <t>members[3].income</t>
  </si>
  <si>
    <t>householdIncome.totalIncome</t>
  </si>
  <si>
    <t>householdIncome.enrollmentDate</t>
  </si>
  <si>
    <t>householdIncome.householdSize</t>
  </si>
  <si>
    <t>members[4].name</t>
  </si>
  <si>
    <t>members[4].relation</t>
  </si>
  <si>
    <t>members[4].dob</t>
  </si>
  <si>
    <t>members[4].age</t>
  </si>
  <si>
    <t>members[4].income</t>
  </si>
  <si>
    <t>members[5].name</t>
  </si>
  <si>
    <t>members[5].relation</t>
  </si>
  <si>
    <t>members[5].dob</t>
  </si>
  <si>
    <t>members[6].age</t>
  </si>
  <si>
    <t>members[7].income</t>
  </si>
  <si>
    <t>members[5].age</t>
  </si>
  <si>
    <t>members[6].income</t>
  </si>
  <si>
    <t>members[7].name</t>
  </si>
  <si>
    <t>members[7].relation</t>
  </si>
  <si>
    <t>members[7].dob</t>
  </si>
  <si>
    <t>members[7].age</t>
  </si>
  <si>
    <t>members[5].income</t>
  </si>
  <si>
    <t>members[8].name</t>
  </si>
  <si>
    <t>members[8].relation</t>
  </si>
  <si>
    <t>members[8].dob</t>
  </si>
  <si>
    <t>members[8].age</t>
  </si>
  <si>
    <t>members[8].income</t>
  </si>
  <si>
    <t>members[6].name</t>
  </si>
  <si>
    <t>members[6].relation</t>
  </si>
  <si>
    <t>members[6].dob</t>
  </si>
  <si>
    <t>members[9].name</t>
  </si>
  <si>
    <t>members[9].relation</t>
  </si>
  <si>
    <t>members[9].dob</t>
  </si>
  <si>
    <t>members[9].age</t>
  </si>
  <si>
    <t>members[9].income</t>
  </si>
  <si>
    <t>DPP/AHP Program</t>
  </si>
  <si>
    <t>*</t>
  </si>
  <si>
    <t>VOE (Verification Of Employment)</t>
  </si>
  <si>
    <t>Notes/Comments</t>
  </si>
  <si>
    <t>HH Member</t>
  </si>
  <si>
    <t>HH Member Name</t>
  </si>
  <si>
    <t>HH Member 1</t>
  </si>
  <si>
    <t>HH Member 2</t>
  </si>
  <si>
    <t>HH Member 3</t>
  </si>
  <si>
    <t>HH Member 4</t>
  </si>
  <si>
    <t>HH Member 5</t>
  </si>
  <si>
    <t>HH Member 6</t>
  </si>
  <si>
    <t>HH Member 7</t>
  </si>
  <si>
    <t>HH Member 8</t>
  </si>
  <si>
    <t>HH Member Number</t>
  </si>
  <si>
    <t>Co-Borrower</t>
  </si>
  <si>
    <t>Child</t>
  </si>
  <si>
    <t>Spouse</t>
  </si>
  <si>
    <t>Parent</t>
  </si>
  <si>
    <t>Other Relative</t>
  </si>
  <si>
    <t>Other Non-Relative</t>
  </si>
  <si>
    <t>members[10].name</t>
  </si>
  <si>
    <t>members[10].relation</t>
  </si>
  <si>
    <t>members[10].dob</t>
  </si>
  <si>
    <t>members[10].age</t>
  </si>
  <si>
    <t>members[10].income</t>
  </si>
  <si>
    <t>members[11].name</t>
  </si>
  <si>
    <t>members[11].relation</t>
  </si>
  <si>
    <t>members[11].dob</t>
  </si>
  <si>
    <t>members[11].age</t>
  </si>
  <si>
    <t>members[11].income</t>
  </si>
  <si>
    <t>members[12].name</t>
  </si>
  <si>
    <t>members[12].relation</t>
  </si>
  <si>
    <t>members[12].dob</t>
  </si>
  <si>
    <t>members[12].age</t>
  </si>
  <si>
    <t>members[12].income</t>
  </si>
  <si>
    <t>members[13].name</t>
  </si>
  <si>
    <t>members[13].relation</t>
  </si>
  <si>
    <t>members[13].dob</t>
  </si>
  <si>
    <t>members[13].age</t>
  </si>
  <si>
    <t>members[13].income</t>
  </si>
  <si>
    <t>members[14].name</t>
  </si>
  <si>
    <t>members[14].relation</t>
  </si>
  <si>
    <t>members[14].dob</t>
  </si>
  <si>
    <t>members[14].age</t>
  </si>
  <si>
    <t>members[14].income</t>
  </si>
  <si>
    <t>Borrower</t>
  </si>
  <si>
    <t>DPP/AHP INCOME CALCULATION WORKBOOK INSTRUCTIONS</t>
  </si>
  <si>
    <t>HOUSEHOLD SUMMARY WORKSHEET</t>
  </si>
  <si>
    <t>HOUSEHOLD MEMBER WORKSHEETS</t>
  </si>
  <si>
    <t xml:space="preserve">1. Calculated Income </t>
  </si>
  <si>
    <t>Automatically populates from data in other sections, then populates the total by household member on the Household Summary Worksheet.</t>
  </si>
  <si>
    <t>2. Other Income</t>
  </si>
  <si>
    <t>The last “Other Income” row may be edited for items not listed in the income source category, such as tip income.  Enter the type of income, the amount, and its frequency for the year. Teacher contracts  and tip income from the “Certification of Income” form are typically reported under this category.</t>
  </si>
  <si>
    <t>3. Seasonal Income</t>
  </si>
  <si>
    <t>4. Self Employment Income</t>
  </si>
  <si>
    <t xml:space="preserve">Pay Stubs </t>
  </si>
  <si>
    <t xml:space="preserve">          •  VOE documentation, or</t>
  </si>
  <si>
    <t xml:space="preserve">          •  Paystub documentation</t>
  </si>
  <si>
    <t>Complete a separate worksheet for each income-earning household member 18 years of age or older. Income must be documented per DPP/AHP income calculation guidelines. Each worksheet has 5 sections:</t>
  </si>
  <si>
    <t>List the amount and frequency of payments per year. (Example: Social Security payments of $300 per month with frequency of 12 for the year).  The total(s) will be automatically calculated.</t>
  </si>
  <si>
    <t>*Enrollment Date  - The date the member or sponsor determined that the household was income eligible for DPP/AHP assistance based on the income documents provided.</t>
  </si>
  <si>
    <t>Back to Top ^</t>
  </si>
  <si>
    <t xml:space="preserve">This workbook should be saved as an XLSX file, with a minimum version of Microsoft Excel 2010. </t>
  </si>
  <si>
    <t>Instructions to Save</t>
  </si>
  <si>
    <t xml:space="preserve"> Household Member 2</t>
  </si>
  <si>
    <t xml:space="preserve"> Household Member 5</t>
  </si>
  <si>
    <t>Yes</t>
  </si>
  <si>
    <t>No</t>
  </si>
  <si>
    <t>Paychecks Per Year</t>
  </si>
  <si>
    <t>Base Pay Total</t>
  </si>
  <si>
    <t>Paid Time Off</t>
  </si>
  <si>
    <t>Vacation Pay</t>
  </si>
  <si>
    <t>Sick Pay</t>
  </si>
  <si>
    <t>Holiday Pay</t>
  </si>
  <si>
    <t>Funeral Pay</t>
  </si>
  <si>
    <t>Jury Duty Pay</t>
  </si>
  <si>
    <t>Birthday Pay</t>
  </si>
  <si>
    <t>Pay Stub 3 (Most Current)</t>
  </si>
  <si>
    <t>Weekly (52)</t>
  </si>
  <si>
    <t>Bi-Weekly (26)</t>
  </si>
  <si>
    <t>Semi-Monthly (24)</t>
  </si>
  <si>
    <t>Monthly (12)</t>
  </si>
  <si>
    <t>Quarterly (4)</t>
  </si>
  <si>
    <t>Annually(1)</t>
  </si>
  <si>
    <t>Semi-Annually (2)</t>
  </si>
  <si>
    <t>Other</t>
  </si>
  <si>
    <t>1.      Calculated Income, automatic fill in</t>
  </si>
  <si>
    <t>2.      Other Income section for unemployment, SSI, child support, and other miscellaneous income.</t>
  </si>
  <si>
    <t>INSTRUCTIONS</t>
  </si>
  <si>
    <t>3.      Standard Employment Section for up to 4 positions using either</t>
  </si>
  <si>
    <t>4.      Seasonal income section, as reported on a VOE</t>
  </si>
  <si>
    <t>5.      Self-employment section</t>
  </si>
  <si>
    <t>4. Seasonal Income</t>
  </si>
  <si>
    <t>Number of Payments Per Year</t>
  </si>
  <si>
    <t>Weekly = 52</t>
  </si>
  <si>
    <t>Bi-Weekly = 26</t>
  </si>
  <si>
    <t>Semi-Monthly = 24</t>
  </si>
  <si>
    <t>Monthly = 12</t>
  </si>
  <si>
    <t>Quarterly = 4</t>
  </si>
  <si>
    <t>Semi Annually = 2</t>
  </si>
  <si>
    <t>Annually = 1</t>
  </si>
  <si>
    <t>List the amount and frequency of payments per year. See the guide below for assistance. (Example: Social Security payments of $300 per month with frequency of 12 for the year).  The total(s) will be automatically calculated.</t>
  </si>
  <si>
    <t>GUIDE: Payment Schedule Frequency = Number of Payments Per Year</t>
  </si>
  <si>
    <t>5. Self Employment Income</t>
  </si>
  <si>
    <t>Row 31</t>
  </si>
  <si>
    <t xml:space="preserve"> Household Member 1</t>
  </si>
  <si>
    <t xml:space="preserve"> Household Member 3</t>
  </si>
  <si>
    <t xml:space="preserve"> Household Member 4</t>
  </si>
  <si>
    <t xml:space="preserve"> Household Member 6</t>
  </si>
  <si>
    <t xml:space="preserve"> Household Member 7</t>
  </si>
  <si>
    <t xml:space="preserve"> Household Member 8</t>
  </si>
  <si>
    <t>Row 89</t>
  </si>
  <si>
    <t>Row 147</t>
  </si>
  <si>
    <t>Row 204</t>
  </si>
  <si>
    <t>Row 260</t>
  </si>
  <si>
    <t>Row 273</t>
  </si>
  <si>
    <r>
      <t xml:space="preserve">Enter the information requested in the teal boxes.  Labels higlighted in </t>
    </r>
    <r>
      <rPr>
        <sz val="10"/>
        <color rgb="FFC00000"/>
        <rFont val="Times New Roman"/>
        <family val="1"/>
      </rPr>
      <t>dark red</t>
    </r>
    <r>
      <rPr>
        <sz val="10"/>
        <color theme="0"/>
        <rFont val="Times New Roman"/>
        <family val="1"/>
      </rPr>
      <t xml:space="preserve"> provide instructions when you click on the cell.  For further information on the FHLBC's Income Calculation policy refer to the applicable </t>
    </r>
    <r>
      <rPr>
        <u/>
        <sz val="10"/>
        <color theme="0"/>
        <rFont val="Times New Roman"/>
        <family val="1"/>
      </rPr>
      <t>FHLBC DPP/AHP  Income Calculation Guidelines</t>
    </r>
  </si>
  <si>
    <r>
      <t xml:space="preserve">Weeks </t>
    </r>
    <r>
      <rPr>
        <b/>
        <u/>
        <sz val="9"/>
        <color indexed="16"/>
        <rFont val="Times New Roman"/>
        <family val="1"/>
      </rPr>
      <t>Off Work</t>
    </r>
    <r>
      <rPr>
        <b/>
        <sz val="9"/>
        <color indexed="16"/>
        <rFont val="Times New Roman"/>
        <family val="1"/>
      </rPr>
      <t xml:space="preserve"> During Year: </t>
    </r>
  </si>
  <si>
    <r>
      <rPr>
        <b/>
        <i/>
        <sz val="11"/>
        <color theme="1" tint="0.34998626667073579"/>
        <rFont val="Arial"/>
        <family val="2"/>
      </rPr>
      <t>Member</t>
    </r>
    <r>
      <rPr>
        <i/>
        <sz val="11"/>
        <color theme="1" tint="0.34998626667073579"/>
        <rFont val="Arial"/>
        <family val="2"/>
      </rPr>
      <t xml:space="preserve"> – Member Financial Institution name</t>
    </r>
  </si>
  <si>
    <r>
      <t xml:space="preserve">Enrollment Date: </t>
    </r>
    <r>
      <rPr>
        <i/>
        <sz val="11"/>
        <color theme="1" tint="0.34998626667073579"/>
        <rFont val="Arial"/>
        <family val="2"/>
      </rPr>
      <t>The date the member or sponsor determined that the household was income eligible for DPP/AHP assistance based on the income documents provided.</t>
    </r>
  </si>
  <si>
    <r>
      <rPr>
        <b/>
        <i/>
        <sz val="11"/>
        <color theme="1" tint="0.34998626667073579"/>
        <rFont val="Arial"/>
        <family val="2"/>
      </rPr>
      <t>Borrower</t>
    </r>
    <r>
      <rPr>
        <i/>
        <sz val="11"/>
        <color theme="1" tint="0.34998626667073579"/>
        <rFont val="Arial"/>
        <family val="2"/>
      </rPr>
      <t xml:space="preserve"> – Primary Borrower's Name</t>
    </r>
  </si>
  <si>
    <r>
      <rPr>
        <b/>
        <i/>
        <sz val="11"/>
        <color theme="1" tint="0.34998626667073579"/>
        <rFont val="Arial"/>
        <family val="2"/>
      </rPr>
      <t>Household Size</t>
    </r>
    <r>
      <rPr>
        <i/>
        <sz val="11"/>
        <color theme="1" tint="0.34998626667073579"/>
        <rFont val="Arial"/>
        <family val="2"/>
      </rPr>
      <t xml:space="preserve"> – Do Not Enter - Number is populated as household members are entered below</t>
    </r>
  </si>
  <si>
    <r>
      <rPr>
        <b/>
        <i/>
        <sz val="11"/>
        <color theme="1" tint="0.34998626667073579"/>
        <rFont val="Arial"/>
        <family val="2"/>
      </rPr>
      <t>Address</t>
    </r>
    <r>
      <rPr>
        <i/>
        <sz val="11"/>
        <color theme="1" tint="0.34998626667073579"/>
        <rFont val="Arial"/>
        <family val="2"/>
      </rPr>
      <t xml:space="preserve"> – Address of property on purchase contract.  If owner-occupied Rehab, current property address.  </t>
    </r>
  </si>
  <si>
    <r>
      <rPr>
        <b/>
        <i/>
        <sz val="11"/>
        <color theme="1" tint="0.34998626667073579"/>
        <rFont val="Arial"/>
        <family val="2"/>
      </rPr>
      <t>Household Member(s)</t>
    </r>
    <r>
      <rPr>
        <i/>
        <sz val="11"/>
        <color theme="1" tint="0.34998626667073579"/>
        <rFont val="Arial"/>
        <family val="2"/>
      </rPr>
      <t xml:space="preserve"> – Please list all household members, their relationship to the primary borrower, and birth dates. The sequence should be: borrower, co-borrower/spouse, remaining other household members in descending order by age.</t>
    </r>
  </si>
  <si>
    <r>
      <rPr>
        <i/>
        <sz val="11"/>
        <color theme="1" tint="0.34998626667073579"/>
        <rFont val="Arial"/>
        <family val="2"/>
      </rPr>
      <t>1.      </t>
    </r>
    <r>
      <rPr>
        <i/>
        <u/>
        <sz val="11"/>
        <color theme="1" tint="0.34998626667073579"/>
        <rFont val="Arial"/>
        <family val="2"/>
      </rPr>
      <t>Calculated Income</t>
    </r>
    <r>
      <rPr>
        <i/>
        <sz val="11"/>
        <color theme="1" tint="0.34998626667073579"/>
        <rFont val="Arial"/>
        <family val="2"/>
      </rPr>
      <t>, automatic fill in</t>
    </r>
  </si>
  <si>
    <r>
      <rPr>
        <i/>
        <sz val="11"/>
        <color theme="1" tint="0.34998626667073579"/>
        <rFont val="Arial"/>
        <family val="2"/>
      </rPr>
      <t>2.      </t>
    </r>
    <r>
      <rPr>
        <i/>
        <u/>
        <sz val="11"/>
        <color theme="1" tint="0.34998626667073579"/>
        <rFont val="Arial"/>
        <family val="2"/>
      </rPr>
      <t>Other Income</t>
    </r>
    <r>
      <rPr>
        <i/>
        <sz val="11"/>
        <color theme="1" tint="0.34998626667073579"/>
        <rFont val="Arial"/>
        <family val="2"/>
      </rPr>
      <t xml:space="preserve"> section for unemployment, SSI, child support, and other miscellaneous income.</t>
    </r>
  </si>
  <si>
    <r>
      <rPr>
        <i/>
        <sz val="11"/>
        <color theme="1" tint="0.34998626667073579"/>
        <rFont val="Arial"/>
        <family val="2"/>
      </rPr>
      <t>3.      </t>
    </r>
    <r>
      <rPr>
        <i/>
        <u/>
        <sz val="11"/>
        <color theme="1" tint="0.34998626667073579"/>
        <rFont val="Arial"/>
        <family val="2"/>
      </rPr>
      <t>Seasonal income</t>
    </r>
    <r>
      <rPr>
        <i/>
        <sz val="11"/>
        <color theme="1" tint="0.34998626667073579"/>
        <rFont val="Arial"/>
        <family val="2"/>
      </rPr>
      <t xml:space="preserve"> section, as reported on a VOE</t>
    </r>
  </si>
  <si>
    <r>
      <rPr>
        <i/>
        <sz val="11"/>
        <color theme="1" tint="0.34998626667073579"/>
        <rFont val="Arial"/>
        <family val="2"/>
      </rPr>
      <t>4.      </t>
    </r>
    <r>
      <rPr>
        <i/>
        <u/>
        <sz val="11"/>
        <color theme="1" tint="0.34998626667073579"/>
        <rFont val="Arial"/>
        <family val="2"/>
      </rPr>
      <t>Self-employment</t>
    </r>
    <r>
      <rPr>
        <i/>
        <sz val="11"/>
        <color theme="1" tint="0.34998626667073579"/>
        <rFont val="Arial"/>
        <family val="2"/>
      </rPr>
      <t xml:space="preserve"> section</t>
    </r>
  </si>
  <si>
    <r>
      <rPr>
        <i/>
        <sz val="11"/>
        <color theme="1" tint="0.34998626667073579"/>
        <rFont val="Arial"/>
        <family val="2"/>
      </rPr>
      <t>5.      </t>
    </r>
    <r>
      <rPr>
        <i/>
        <u/>
        <sz val="11"/>
        <color theme="1" tint="0.34998626667073579"/>
        <rFont val="Arial"/>
        <family val="2"/>
      </rPr>
      <t>Standard Employment</t>
    </r>
    <r>
      <rPr>
        <i/>
        <sz val="11"/>
        <color theme="1" tint="0.34998626667073579"/>
        <rFont val="Arial"/>
        <family val="2"/>
      </rPr>
      <t xml:space="preserve"> Section for up to 4 positions using either</t>
    </r>
  </si>
  <si>
    <r>
      <rPr>
        <b/>
        <i/>
        <sz val="11"/>
        <color theme="1" tint="0.34998626667073579"/>
        <rFont val="Arial"/>
        <family val="2"/>
      </rPr>
      <t xml:space="preserve">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</si>
  <si>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t>
    </r>
  </si>
  <si>
    <r>
      <rPr>
        <b/>
        <i/>
        <sz val="11"/>
        <color theme="1" tint="0.34998626667073579"/>
        <rFont val="Arial"/>
        <family val="2"/>
      </rPr>
      <t>Weeks Employed to Date</t>
    </r>
    <r>
      <rPr>
        <i/>
        <sz val="11"/>
        <color theme="1" tint="0.34998626667073579"/>
        <rFont val="Arial"/>
        <family val="2"/>
      </rPr>
      <t xml:space="preserve"> – Enter the number of weeks employed up to the thru date disclosed on the VOE from the employer.</t>
    </r>
  </si>
  <si>
    <r>
      <rPr>
        <b/>
        <i/>
        <sz val="11"/>
        <color theme="1" tint="0.34998626667073579"/>
        <rFont val="Arial"/>
        <family val="2"/>
      </rPr>
      <t>Average Hours Per Week</t>
    </r>
    <r>
      <rPr>
        <i/>
        <sz val="11"/>
        <color theme="1" tint="0.34998626667073579"/>
        <rFont val="Arial"/>
        <family val="2"/>
      </rPr>
      <t xml:space="preserve"> – Enter the number of hours worked per week from line 15 of the VOE.  If left blank, enter 40 hours as a default.</t>
    </r>
  </si>
  <si>
    <r>
      <rPr>
        <b/>
        <i/>
        <sz val="11"/>
        <color theme="1" tint="0.34998626667073579"/>
        <rFont val="Arial"/>
        <family val="2"/>
      </rPr>
      <t>Base Wages</t>
    </r>
    <r>
      <rPr>
        <i/>
        <sz val="11"/>
        <color theme="1" tint="0.34998626667073579"/>
        <rFont val="Arial"/>
        <family val="2"/>
      </rPr>
      <t xml:space="preserve"> – Enter base wages reported on VOE.</t>
    </r>
  </si>
  <si>
    <r>
      <rPr>
        <b/>
        <i/>
        <sz val="11"/>
        <color theme="1" tint="0.34998626667073579"/>
        <rFont val="Arial"/>
        <family val="2"/>
      </rPr>
      <t>Overtime, Commissions, Tips, Other</t>
    </r>
    <r>
      <rPr>
        <i/>
        <sz val="11"/>
        <color theme="1" tint="0.34998626667073579"/>
        <rFont val="Arial"/>
        <family val="2"/>
      </rPr>
      <t xml:space="preserve"> – Enter as applicable.</t>
    </r>
  </si>
  <si>
    <r>
      <rPr>
        <b/>
        <i/>
        <sz val="11"/>
        <color theme="1" tint="0.34998626667073579"/>
        <rFont val="Arial"/>
        <family val="2"/>
      </rPr>
      <t>Gross Income</t>
    </r>
    <r>
      <rPr>
        <i/>
        <sz val="11"/>
        <color theme="1" tint="0.34998626667073579"/>
        <rFont val="Arial"/>
        <family val="2"/>
      </rPr>
      <t xml:space="preserve"> – Enter as reported for Year-to-Date and Prior Years.</t>
    </r>
  </si>
  <si>
    <r>
      <rPr>
        <b/>
        <i/>
        <sz val="11"/>
        <color theme="1" tint="0.34998626667073579"/>
        <rFont val="Arial"/>
        <family val="2"/>
      </rPr>
      <t xml:space="preserve">Months Self Employed </t>
    </r>
    <r>
      <rPr>
        <i/>
        <sz val="11"/>
        <color theme="1" tint="0.34998626667073579"/>
        <rFont val="Arial"/>
        <family val="2"/>
      </rPr>
      <t>– Enter for current and prior year(s).  Round down to the nearest month if statement is not as of month end.</t>
    </r>
  </si>
  <si>
    <r>
      <rPr>
        <b/>
        <i/>
        <sz val="11"/>
        <color theme="1" tint="0.34998626667073579"/>
        <rFont val="Arial"/>
        <family val="2"/>
      </rPr>
      <t>Net Income</t>
    </r>
    <r>
      <rPr>
        <i/>
        <sz val="11"/>
        <color theme="1" tint="0.34998626667073579"/>
        <rFont val="Arial"/>
        <family val="2"/>
      </rPr>
      <t xml:space="preserve"> – For current year, enter SE income from YTD income statement provided by the beneficiary. For prior year(s), enter all SE income included in full tax returns, including Schedule C or its equivalent.</t>
    </r>
  </si>
  <si>
    <r>
      <rPr>
        <b/>
        <i/>
        <sz val="11"/>
        <color theme="1" tint="0.34998626667073579"/>
        <rFont val="Arial"/>
        <family val="2"/>
      </rPr>
      <t>Depreciation and Amortization</t>
    </r>
    <r>
      <rPr>
        <i/>
        <sz val="11"/>
        <color theme="1" tint="0.34998626667073579"/>
        <rFont val="Arial"/>
        <family val="2"/>
      </rPr>
      <t xml:space="preserve"> – Enter from YTD income statement and from IRS tax form(s), as they will be added to the calculation of gross income.</t>
    </r>
  </si>
  <si>
    <r>
      <rPr>
        <b/>
        <i/>
        <sz val="11"/>
        <color theme="1" tint="0.34998626667073579"/>
        <rFont val="Arial"/>
        <family val="2"/>
      </rPr>
      <t>Gross Income</t>
    </r>
    <r>
      <rPr>
        <i/>
        <sz val="11"/>
        <color theme="1" tint="0.34998626667073579"/>
        <rFont val="Arial"/>
        <family val="2"/>
      </rPr>
      <t xml:space="preserve">  -  Automatically calculated for pay period, annualized basis, and income average basis.  </t>
    </r>
  </si>
  <si>
    <r>
      <rPr>
        <b/>
        <i/>
        <u/>
        <sz val="11"/>
        <color theme="1" tint="0.34998626667073579"/>
        <rFont val="Arial"/>
        <family val="2"/>
      </rPr>
      <t>5. Standard Employment</t>
    </r>
    <r>
      <rPr>
        <b/>
        <i/>
        <sz val="11"/>
        <color theme="1" tint="0.34998626667073579"/>
        <rFont val="Arial"/>
        <family val="2"/>
      </rPr>
      <t xml:space="preserve"> – Positions 1 to 4, documented with VOE or Paystubs</t>
    </r>
  </si>
  <si>
    <r>
      <rPr>
        <b/>
        <i/>
        <sz val="11"/>
        <color theme="1" tint="0.34998626667073579"/>
        <rFont val="Arial"/>
        <family val="2"/>
      </rPr>
      <t>Verification</t>
    </r>
    <r>
      <rPr>
        <i/>
        <sz val="11"/>
        <color theme="1" tint="0.34998626667073579"/>
        <rFont val="Arial"/>
        <family val="2"/>
      </rPr>
      <t xml:space="preserve"> – Select type of verification: VOE or Paystubs.</t>
    </r>
  </si>
  <si>
    <r>
      <rPr>
        <b/>
        <i/>
        <sz val="11"/>
        <color theme="1" tint="0.34998626667073579"/>
        <rFont val="Arial"/>
        <family val="2"/>
      </rPr>
      <t>Average Hours Per Week</t>
    </r>
    <r>
      <rPr>
        <i/>
        <sz val="11"/>
        <color theme="1" tint="0.34998626667073579"/>
        <rFont val="Arial"/>
        <family val="2"/>
      </rPr>
      <t xml:space="preserve"> – Enter the number of hours per week disclosed on the VOE.  If left blank, enter 40 hours as the default.  If reported as a range, use the highest number in the range (example: if reported as 24 to 30 hours per week, enter 30).</t>
    </r>
  </si>
  <si>
    <r>
      <rPr>
        <b/>
        <i/>
        <sz val="11"/>
        <color theme="1" tint="0.34998626667073579"/>
        <rFont val="Arial"/>
        <family val="2"/>
      </rPr>
      <t>Base Pay Rate</t>
    </r>
    <r>
      <rPr>
        <i/>
        <sz val="11"/>
        <color theme="1" tint="0.34998626667073579"/>
        <rFont val="Arial"/>
        <family val="2"/>
      </rPr>
      <t xml:space="preserve"> – Enter dollar amount.</t>
    </r>
  </si>
  <si>
    <r>
      <rPr>
        <b/>
        <i/>
        <sz val="11"/>
        <color theme="1" tint="0.34998626667073579"/>
        <rFont val="Arial"/>
        <family val="2"/>
      </rPr>
      <t xml:space="preserve">Pay Rate Is </t>
    </r>
    <r>
      <rPr>
        <i/>
        <sz val="11"/>
        <color theme="1" tint="0.34998626667073579"/>
        <rFont val="Arial"/>
        <family val="2"/>
      </rPr>
      <t>– Select hourly, weekly, etc. from drop-down box.</t>
    </r>
  </si>
  <si>
    <r>
      <rPr>
        <b/>
        <i/>
        <sz val="11"/>
        <color theme="1" tint="0.34998626667073579"/>
        <rFont val="Arial"/>
        <family val="2"/>
      </rPr>
      <t>Payroll Frequency</t>
    </r>
    <r>
      <rPr>
        <i/>
        <sz val="11"/>
        <color theme="1" tint="0.34998626667073579"/>
        <rFont val="Arial"/>
        <family val="2"/>
      </rPr>
      <t xml:space="preserve"> – Select from drop-down box.  If not reported, default to “weekly”.</t>
    </r>
  </si>
  <si>
    <r>
      <rPr>
        <b/>
        <i/>
        <sz val="11"/>
        <color theme="1" tint="0.34998626667073579"/>
        <rFont val="Arial"/>
        <family val="2"/>
      </rPr>
      <t>Thru Date</t>
    </r>
    <r>
      <rPr>
        <i/>
        <sz val="11"/>
        <color theme="1" tint="0.34998626667073579"/>
        <rFont val="Arial"/>
        <family val="2"/>
      </rPr>
      <t xml:space="preserve"> – If not reported, default to the date signed at the bottom of the VOE form.</t>
    </r>
  </si>
  <si>
    <r>
      <rPr>
        <b/>
        <i/>
        <sz val="11"/>
        <color theme="1" tint="0.34998626667073579"/>
        <rFont val="Arial"/>
        <family val="2"/>
      </rPr>
      <t xml:space="preserve">Base Pay </t>
    </r>
    <r>
      <rPr>
        <i/>
        <sz val="11"/>
        <color theme="1" tint="0.34998626667073579"/>
        <rFont val="Arial"/>
        <family val="2"/>
      </rPr>
      <t>(include vacation, holiday &amp; sick pay in base pay),</t>
    </r>
    <r>
      <rPr>
        <b/>
        <i/>
        <sz val="11"/>
        <color theme="1" tint="0.34998626667073579"/>
        <rFont val="Arial"/>
        <family val="2"/>
      </rPr>
      <t xml:space="preserve"> Overtime, Other Recurring Income, and Gross Pay </t>
    </r>
    <r>
      <rPr>
        <i/>
        <sz val="11"/>
        <color theme="1" tint="0.34998626667073579"/>
        <rFont val="Arial"/>
        <family val="2"/>
      </rPr>
      <t>(Current Year) – enter amounts from VOE.  Gross Pay (Current Year) must equal Base Pay plus any overtime, commissions, bonuses, etc.</t>
    </r>
  </si>
  <si>
    <r>
      <rPr>
        <b/>
        <i/>
        <sz val="11"/>
        <color theme="1" tint="0.34998626667073579"/>
        <rFont val="Arial"/>
        <family val="2"/>
      </rPr>
      <t>Gross Pay</t>
    </r>
    <r>
      <rPr>
        <i/>
        <sz val="11"/>
        <color theme="1" tint="0.34998626667073579"/>
        <rFont val="Arial"/>
        <family val="2"/>
      </rPr>
      <t xml:space="preserve"> (Prior Year) - Enter the gross pay for the prior year(s).</t>
    </r>
  </si>
  <si>
    <r>
      <rPr>
        <b/>
        <i/>
        <sz val="11"/>
        <color theme="1" tint="0.34998626667073579"/>
        <rFont val="Arial"/>
        <family val="2"/>
      </rPr>
      <t>Payroll Frequency</t>
    </r>
    <r>
      <rPr>
        <i/>
        <sz val="11"/>
        <color theme="1" tint="0.34998626667073579"/>
        <rFont val="Arial"/>
        <family val="2"/>
      </rPr>
      <t xml:space="preserve"> – Select the payroll frequency from the drop-down box, as indicated on the paystubs or based on the date ranges of the paystubs.</t>
    </r>
  </si>
  <si>
    <r>
      <rPr>
        <b/>
        <i/>
        <sz val="11"/>
        <color theme="1" tint="0.34998626667073579"/>
        <rFont val="Arial"/>
        <family val="2"/>
      </rPr>
      <t>Start Date, End Date, Check/Deposit Date</t>
    </r>
    <r>
      <rPr>
        <i/>
        <sz val="11"/>
        <color theme="1" tint="0.34998626667073579"/>
        <rFont val="Arial"/>
        <family val="2"/>
      </rPr>
      <t xml:space="preserve"> – enter accordingly from each paystub. Paystubs must be in chronological date order.  </t>
    </r>
  </si>
  <si>
    <r>
      <rPr>
        <b/>
        <i/>
        <sz val="11"/>
        <color theme="1" tint="0.34998626667073579"/>
        <rFont val="Arial"/>
        <family val="2"/>
      </rPr>
      <t>Pay Rate Is</t>
    </r>
    <r>
      <rPr>
        <i/>
        <sz val="11"/>
        <color theme="1" tint="0.34998626667073579"/>
        <rFont val="Arial"/>
        <family val="2"/>
      </rPr>
      <t xml:space="preserve"> – Select the  base pay rate multiplier from the drop-down box.</t>
    </r>
  </si>
  <si>
    <r>
      <rPr>
        <b/>
        <i/>
        <sz val="11"/>
        <color theme="1" tint="0.34998626667073579"/>
        <rFont val="Arial"/>
        <family val="2"/>
      </rPr>
      <t>Overtime</t>
    </r>
    <r>
      <rPr>
        <i/>
        <sz val="11"/>
        <color theme="1" tint="0.34998626667073579"/>
        <rFont val="Arial"/>
        <family val="2"/>
      </rPr>
      <t xml:space="preserve"> – Enter all overtime pay from paystubs.</t>
    </r>
  </si>
  <si>
    <r>
      <rPr>
        <b/>
        <i/>
        <sz val="11"/>
        <color theme="1" tint="0.34998626667073579"/>
        <rFont val="Arial"/>
        <family val="2"/>
      </rPr>
      <t>Other Income</t>
    </r>
    <r>
      <rPr>
        <i/>
        <sz val="11"/>
        <color theme="1" tint="0.34998626667073579"/>
        <rFont val="Arial"/>
        <family val="2"/>
      </rPr>
      <t xml:space="preserve"> – Enter all income not considered regular/base or overtime pay, such as tips, commissions, bonuses, shift differentials, and premium pay.</t>
    </r>
  </si>
  <si>
    <r>
      <rPr>
        <b/>
        <i/>
        <sz val="11"/>
        <color theme="1" tint="0.34998626667073579"/>
        <rFont val="Arial"/>
        <family val="2"/>
      </rPr>
      <t>Gross Wages</t>
    </r>
    <r>
      <rPr>
        <i/>
        <sz val="11"/>
        <color theme="1" tint="0.34998626667073579"/>
        <rFont val="Arial"/>
        <family val="2"/>
      </rPr>
      <t xml:space="preserve"> – Enter the total amount of all income from each paystub.</t>
    </r>
  </si>
  <si>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OT and Other.</t>
    </r>
  </si>
  <si>
    <t>Version: 1/1/2022                                                                                                                                  Back to Top ^</t>
  </si>
  <si>
    <r>
      <rPr>
        <b/>
        <i/>
        <sz val="9"/>
        <color theme="9" tint="-0.249977111117893"/>
        <rFont val="Arial"/>
        <family val="2"/>
      </rPr>
      <t>Warning:</t>
    </r>
    <r>
      <rPr>
        <sz val="9"/>
        <color theme="9" tint="-0.249977111117893"/>
        <rFont val="Arial"/>
        <family val="2"/>
      </rPr>
      <t xml:space="preserve"> Total Income displayed is </t>
    </r>
    <r>
      <rPr>
        <i/>
        <u/>
        <sz val="9"/>
        <color theme="9" tint="-0.249977111117893"/>
        <rFont val="Arial"/>
        <family val="2"/>
      </rPr>
      <t>$0</t>
    </r>
    <r>
      <rPr>
        <sz val="9"/>
        <color theme="9" tint="-0.249977111117893"/>
        <rFont val="Arial"/>
        <family val="2"/>
      </rPr>
      <t>.  Please verify this is accurate for this Household.</t>
    </r>
  </si>
  <si>
    <r>
      <t xml:space="preserve">Enter the information requested in the teal boxes.  Labels higlighted in </t>
    </r>
    <r>
      <rPr>
        <sz val="10"/>
        <color rgb="FFC00000"/>
        <rFont val="Arial"/>
        <family val="2"/>
      </rPr>
      <t>dark red</t>
    </r>
    <r>
      <rPr>
        <sz val="10"/>
        <color theme="0"/>
        <rFont val="Arial"/>
        <family val="2"/>
      </rPr>
      <t xml:space="preserve"> provide instructions when you click on the cell.  For further information on the FHLBC's Income Calculation policy refer to the applicable </t>
    </r>
    <r>
      <rPr>
        <u/>
        <sz val="10"/>
        <color theme="0"/>
        <rFont val="Arial"/>
        <family val="2"/>
      </rPr>
      <t>FHLBC DPP/AHP  Income Calculation Guidelines</t>
    </r>
  </si>
  <si>
    <r>
      <rPr>
        <b/>
        <i/>
        <u/>
        <sz val="11"/>
        <color theme="1" tint="0.34998626667073579"/>
        <rFont val="Arial"/>
        <family val="2"/>
      </rPr>
      <t>3. Standard Employment</t>
    </r>
    <r>
      <rPr>
        <b/>
        <i/>
        <sz val="11"/>
        <color theme="1" tint="0.34998626667073579"/>
        <rFont val="Arial"/>
        <family val="2"/>
      </rPr>
      <t xml:space="preserve"> – Positions 1 to 4, documented with VOE or Paystubs</t>
    </r>
  </si>
  <si>
    <r>
      <rPr>
        <b/>
        <i/>
        <sz val="11"/>
        <color theme="1" tint="0.34998626667073579"/>
        <rFont val="Arial"/>
        <family val="2"/>
      </rPr>
      <t>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</si>
  <si>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 </t>
    </r>
    <r>
      <rPr>
        <b/>
        <i/>
        <sz val="11"/>
        <color theme="1" tint="0.34998626667073579"/>
        <rFont val="Arial"/>
        <family val="2"/>
      </rPr>
      <t>*If unemployment available is Yes, remember to scroll up to fill out the highlighted yellow cells on the Other Income Section.</t>
    </r>
  </si>
  <si>
    <r>
      <t xml:space="preserve">Weeks </t>
    </r>
    <r>
      <rPr>
        <b/>
        <u/>
        <sz val="9"/>
        <color indexed="16"/>
        <rFont val="Arial"/>
        <family val="2"/>
      </rPr>
      <t>Off Work</t>
    </r>
    <r>
      <rPr>
        <b/>
        <sz val="9"/>
        <color indexed="16"/>
        <rFont val="Arial"/>
        <family val="2"/>
      </rPr>
      <t xml:space="preserve"> During Year: </t>
    </r>
  </si>
  <si>
    <r>
      <rPr>
        <b/>
        <i/>
        <sz val="11"/>
        <color theme="1" tint="0.34998626667073579"/>
        <rFont val="Arial"/>
        <family val="2"/>
      </rPr>
      <t>Employer</t>
    </r>
    <r>
      <rPr>
        <i/>
        <sz val="11"/>
        <color theme="1" tint="0.34998626667073579"/>
        <rFont val="Arial"/>
        <family val="2"/>
      </rPr>
      <t xml:space="preserve"> – Enter name of employer from Household Member Questionnaire or VOE.</t>
    </r>
  </si>
  <si>
    <r>
      <rPr>
        <b/>
        <i/>
        <sz val="11"/>
        <color theme="1" tint="0.34998626667073579"/>
        <rFont val="Arial"/>
        <family val="2"/>
      </rPr>
      <t>Hire Date</t>
    </r>
    <r>
      <rPr>
        <i/>
        <sz val="11"/>
        <color theme="1" tint="0.34998626667073579"/>
        <rFont val="Arial"/>
        <family val="2"/>
      </rPr>
      <t xml:space="preserve"> – Enter hire date from VOE, or if using paystubs, from the Household Member Questionnaire.</t>
    </r>
  </si>
  <si>
    <t>Employer – Enter name of employer from Household Member Questionnaire or VOE.</t>
  </si>
  <si>
    <t>Hire Date – Enter hire date from VOE, or if using paystubs, from the Household Member Questionnaire.</t>
  </si>
  <si>
    <t>Base Hours Total</t>
  </si>
  <si>
    <t xml:space="preserve">Base Hours Total </t>
  </si>
  <si>
    <r>
      <rPr>
        <b/>
        <i/>
        <sz val="11"/>
        <color theme="1" tint="0.34998626667073579"/>
        <rFont val="Arial"/>
        <family val="2"/>
      </rPr>
      <t xml:space="preserve">Base Hours Total </t>
    </r>
    <r>
      <rPr>
        <i/>
        <sz val="11"/>
        <color theme="1" tint="0.34998626667073579"/>
        <rFont val="Arial"/>
        <family val="2"/>
      </rPr>
      <t xml:space="preserve">–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</si>
  <si>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</si>
  <si>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t>Version: 1/1/2023</t>
  </si>
  <si>
    <t>Training/Orientation Pay</t>
  </si>
  <si>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Paid Time Off, Vacation Pay, Sick Pay, Holiday Pay, Training/Orientation Pay, Funeral Pay, Jury Duty Pay, Birthday Pay, OT and Other.</t>
    </r>
  </si>
  <si>
    <t>Base Pay Total -Sum of (Base, Paid Time Off, Vacation, Sick, Holiday, Training/Orientation, Funeral, Jury Duty, and Birthday)</t>
  </si>
  <si>
    <t>Year To Date column – Enter all Year To Date Income from the most recent paystub, broken out by base pay, Paid Time Off, Vacation Pay, Sick Pay, Holiday Pay, Training/Orientation Pay, Funeral Pay, Jury Duty Pay, Birthday Pay, OT and Other.</t>
  </si>
  <si>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training/orientation, personal, sick, and other paid time off. Retroactive pay should be considered base pay unless documented otherwise. If more than one source of regular hours needs to be totaled, it is helpful to perform the actual calculation in the box.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</si>
</sst>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yyyy;@"/>
    <numFmt numFmtId="165" formatCode="&quot;$&quot;#,##0.00"/>
    <numFmt numFmtId="166" formatCode="0.00000"/>
    <numFmt numFmtId="167" formatCode=";;;"/>
  </numFmts>
  <fonts count="78" x14ac:knownFonts="1">
    <font>
      <sz val="12"/>
      <color theme="1"/>
      <name val="Times New Roman"/>
      <family val="2"/>
    </font>
    <font>
      <sz val="12"/>
      <color indexed="8"/>
      <name val="Times New Roman"/>
      <family val="2"/>
    </font>
    <font>
      <sz val="12"/>
      <color theme="1"/>
      <name val="Times New Roman"/>
      <family val="2"/>
    </font>
    <font>
      <sz val="11"/>
      <color theme="1"/>
      <name val="Calibri"/>
      <family val="2"/>
      <scheme val="minor"/>
    </font>
    <font>
      <u/>
      <sz val="12"/>
      <color theme="10"/>
      <name val="Times New Roman"/>
      <family val="2"/>
    </font>
    <font>
      <sz val="12"/>
      <color theme="1"/>
      <name val="Times New Roman"/>
      <family val="1"/>
    </font>
    <font>
      <sz val="10"/>
      <color theme="0"/>
      <name val="Times New Roman"/>
      <family val="1"/>
    </font>
    <font>
      <sz val="10"/>
      <color rgb="FFC00000"/>
      <name val="Times New Roman"/>
      <family val="1"/>
    </font>
    <font>
      <u/>
      <sz val="10"/>
      <color theme="0"/>
      <name val="Times New Roman"/>
      <family val="1"/>
    </font>
    <font>
      <sz val="12"/>
      <name val="Times New Roman"/>
      <family val="1"/>
    </font>
    <font>
      <b/>
      <sz val="16"/>
      <color theme="0"/>
      <name val="Times New Roman"/>
      <family val="1"/>
    </font>
    <font>
      <b/>
      <sz val="10"/>
      <color indexed="8"/>
      <name val="Times New Roman"/>
      <family val="1"/>
    </font>
    <font>
      <b/>
      <sz val="10"/>
      <color theme="0"/>
      <name val="Times New Roman"/>
      <family val="1"/>
    </font>
    <font>
      <b/>
      <sz val="12"/>
      <color theme="0"/>
      <name val="Times New Roman"/>
      <family val="1"/>
    </font>
    <font>
      <sz val="10"/>
      <color indexed="8"/>
      <name val="Times New Roman"/>
      <family val="1"/>
    </font>
    <font>
      <sz val="10"/>
      <name val="Times New Roman"/>
      <family val="1"/>
    </font>
    <font>
      <sz val="10"/>
      <color indexed="9"/>
      <name val="Times New Roman"/>
      <family val="1"/>
    </font>
    <font>
      <b/>
      <sz val="9"/>
      <color indexed="16"/>
      <name val="Times New Roman"/>
      <family val="1"/>
    </font>
    <font>
      <b/>
      <sz val="9"/>
      <name val="Times New Roman"/>
      <family val="1"/>
    </font>
    <font>
      <sz val="11"/>
      <color indexed="9"/>
      <name val="Times New Roman"/>
      <family val="1"/>
    </font>
    <font>
      <sz val="11"/>
      <color indexed="8"/>
      <name val="Times New Roman"/>
      <family val="1"/>
    </font>
    <font>
      <b/>
      <u/>
      <sz val="9"/>
      <color indexed="16"/>
      <name val="Times New Roman"/>
      <family val="1"/>
    </font>
    <font>
      <b/>
      <sz val="9"/>
      <color theme="0"/>
      <name val="Times New Roman"/>
      <family val="1"/>
    </font>
    <font>
      <b/>
      <sz val="11"/>
      <color theme="0"/>
      <name val="Times New Roman"/>
      <family val="1"/>
    </font>
    <font>
      <b/>
      <sz val="12"/>
      <color theme="0"/>
      <name val="Arial"/>
      <family val="2"/>
    </font>
    <font>
      <i/>
      <sz val="11"/>
      <color theme="1" tint="0.34998626667073579"/>
      <name val="Arial"/>
      <family val="2"/>
    </font>
    <font>
      <b/>
      <sz val="11"/>
      <color theme="0"/>
      <name val="Arial"/>
      <family val="2"/>
    </font>
    <font>
      <b/>
      <i/>
      <sz val="11"/>
      <color theme="1" tint="0.34998626667073579"/>
      <name val="Arial"/>
      <family val="2"/>
    </font>
    <font>
      <i/>
      <u/>
      <sz val="11"/>
      <color theme="1" tint="0.34998626667073579"/>
      <name val="Arial"/>
      <family val="2"/>
    </font>
    <font>
      <b/>
      <i/>
      <u/>
      <sz val="11"/>
      <color theme="1" tint="0.34998626667073579"/>
      <name val="Arial"/>
      <family val="2"/>
    </font>
    <font>
      <b/>
      <sz val="11"/>
      <color theme="1" tint="0.34998626667073579"/>
      <name val="Arial"/>
      <family val="2"/>
    </font>
    <font>
      <sz val="12"/>
      <color theme="0"/>
      <name val="Arial"/>
      <family val="2"/>
    </font>
    <font>
      <sz val="12"/>
      <color theme="1"/>
      <name val="Arial"/>
      <family val="2"/>
    </font>
    <font>
      <b/>
      <sz val="16"/>
      <color theme="0"/>
      <name val="Arial"/>
      <family val="2"/>
    </font>
    <font>
      <b/>
      <sz val="16"/>
      <color indexed="62"/>
      <name val="Arial"/>
      <family val="2"/>
    </font>
    <font>
      <b/>
      <sz val="11"/>
      <color indexed="62"/>
      <name val="Arial"/>
      <family val="2"/>
    </font>
    <font>
      <sz val="11"/>
      <color theme="1"/>
      <name val="Arial"/>
      <family val="2"/>
    </font>
    <font>
      <sz val="11"/>
      <color indexed="8"/>
      <name val="Arial"/>
      <family val="2"/>
    </font>
    <font>
      <sz val="10"/>
      <color indexed="8"/>
      <name val="Arial"/>
      <family val="2"/>
    </font>
    <font>
      <sz val="10"/>
      <name val="Arial"/>
      <family val="2"/>
    </font>
    <font>
      <b/>
      <sz val="12"/>
      <color theme="1"/>
      <name val="Arial"/>
      <family val="2"/>
    </font>
    <font>
      <b/>
      <sz val="9"/>
      <name val="Arial"/>
      <family val="2"/>
    </font>
    <font>
      <sz val="12"/>
      <color indexed="9"/>
      <name val="Arial"/>
      <family val="2"/>
    </font>
    <font>
      <sz val="12"/>
      <name val="Arial"/>
      <family val="2"/>
    </font>
    <font>
      <b/>
      <sz val="10"/>
      <color indexed="8"/>
      <name val="Arial"/>
      <family val="2"/>
    </font>
    <font>
      <b/>
      <sz val="9"/>
      <color theme="1"/>
      <name val="Arial"/>
      <family val="2"/>
    </font>
    <font>
      <sz val="9"/>
      <color theme="1"/>
      <name val="Arial"/>
      <family val="2"/>
    </font>
    <font>
      <sz val="9"/>
      <color indexed="8"/>
      <name val="Arial"/>
      <family val="2"/>
    </font>
    <font>
      <sz val="9"/>
      <color theme="0"/>
      <name val="Arial"/>
      <family val="2"/>
    </font>
    <font>
      <sz val="11"/>
      <color theme="0"/>
      <name val="Arial"/>
      <family val="2"/>
    </font>
    <font>
      <sz val="8"/>
      <color indexed="8"/>
      <name val="Arial"/>
      <family val="2"/>
    </font>
    <font>
      <sz val="8"/>
      <color theme="1"/>
      <name val="Arial"/>
      <family val="2"/>
    </font>
    <font>
      <sz val="8"/>
      <name val="Arial"/>
      <family val="2"/>
    </font>
    <font>
      <b/>
      <sz val="12"/>
      <color indexed="8"/>
      <name val="Arial"/>
      <family val="2"/>
    </font>
    <font>
      <sz val="9"/>
      <name val="Arial"/>
      <family val="2"/>
    </font>
    <font>
      <b/>
      <sz val="9"/>
      <color indexed="8"/>
      <name val="Arial"/>
      <family val="2"/>
    </font>
    <font>
      <sz val="9"/>
      <color theme="9" tint="-0.249977111117893"/>
      <name val="Arial"/>
      <family val="2"/>
    </font>
    <font>
      <b/>
      <i/>
      <sz val="9"/>
      <color theme="9" tint="-0.249977111117893"/>
      <name val="Arial"/>
      <family val="2"/>
    </font>
    <font>
      <i/>
      <u/>
      <sz val="9"/>
      <color theme="9" tint="-0.249977111117893"/>
      <name val="Arial"/>
      <family val="2"/>
    </font>
    <font>
      <sz val="9"/>
      <color theme="4" tint="0.79998168889431442"/>
      <name val="Arial"/>
      <family val="2"/>
    </font>
    <font>
      <sz val="10"/>
      <color theme="0"/>
      <name val="Arial"/>
      <family val="2"/>
    </font>
    <font>
      <sz val="10"/>
      <color rgb="FFC00000"/>
      <name val="Arial"/>
      <family val="2"/>
    </font>
    <font>
      <u/>
      <sz val="10"/>
      <color theme="0"/>
      <name val="Arial"/>
      <family val="2"/>
    </font>
    <font>
      <b/>
      <i/>
      <sz val="11"/>
      <color theme="3"/>
      <name val="Arial"/>
      <family val="2"/>
    </font>
    <font>
      <i/>
      <sz val="8"/>
      <color theme="1" tint="0.34998626667073579"/>
      <name val="Arial"/>
      <family val="2"/>
    </font>
    <font>
      <b/>
      <i/>
      <sz val="11"/>
      <name val="Arial"/>
      <family val="2"/>
    </font>
    <font>
      <i/>
      <sz val="11"/>
      <name val="Arial"/>
      <family val="2"/>
    </font>
    <font>
      <b/>
      <sz val="10"/>
      <color theme="0"/>
      <name val="Arial"/>
      <family val="2"/>
    </font>
    <font>
      <b/>
      <u/>
      <sz val="10"/>
      <color theme="3"/>
      <name val="Arial"/>
      <family val="2"/>
    </font>
    <font>
      <sz val="10"/>
      <color indexed="9"/>
      <name val="Arial"/>
      <family val="2"/>
    </font>
    <font>
      <sz val="10"/>
      <color theme="0" tint="-4.9989318521683403E-2"/>
      <name val="Arial"/>
      <family val="2"/>
    </font>
    <font>
      <sz val="8"/>
      <color theme="0" tint="-4.9989318521683403E-2"/>
      <name val="Arial"/>
      <family val="2"/>
    </font>
    <font>
      <b/>
      <sz val="10"/>
      <color indexed="16"/>
      <name val="Arial"/>
      <family val="2"/>
    </font>
    <font>
      <b/>
      <sz val="9"/>
      <color indexed="16"/>
      <name val="Arial"/>
      <family val="2"/>
    </font>
    <font>
      <b/>
      <sz val="9"/>
      <color indexed="10"/>
      <name val="Arial"/>
      <family val="2"/>
    </font>
    <font>
      <sz val="10"/>
      <color indexed="22"/>
      <name val="Arial"/>
      <family val="2"/>
    </font>
    <font>
      <b/>
      <sz val="9"/>
      <color indexed="9"/>
      <name val="Arial"/>
      <family val="2"/>
    </font>
    <font>
      <b/>
      <u/>
      <sz val="9"/>
      <color indexed="16"/>
      <name val="Arial"/>
      <family val="2"/>
    </font>
  </fonts>
  <fills count="11">
    <fill>
      <patternFill patternType="none"/>
    </fill>
    <fill>
      <patternFill patternType="gray125"/>
    </fill>
    <fill>
      <patternFill patternType="solid">
        <fgColor indexed="22"/>
        <bgColor indexed="64"/>
      </patternFill>
    </fill>
    <fill>
      <patternFill patternType="gray0625"/>
    </fill>
    <fill>
      <patternFill patternType="solid">
        <fgColor theme="0" tint="-0.14999847407452621"/>
        <bgColor indexed="64"/>
      </patternFill>
    </fill>
    <fill>
      <patternFill patternType="solid">
        <fgColor theme="8" tint="0.79998168889431442"/>
        <bgColor indexed="64"/>
      </patternFill>
    </fill>
    <fill>
      <patternFill patternType="gray0625">
        <bgColor theme="8" tint="0.79998168889431442"/>
      </patternFill>
    </fill>
    <fill>
      <patternFill patternType="solid">
        <fgColor theme="3"/>
        <bgColor indexed="64"/>
      </patternFill>
    </fill>
    <fill>
      <patternFill patternType="solid">
        <fgColor theme="4"/>
        <bgColor indexed="64"/>
      </patternFill>
    </fill>
    <fill>
      <patternFill patternType="solid">
        <fgColor theme="0" tint="-4.9989318521683403E-2"/>
        <bgColor indexed="64"/>
      </patternFill>
    </fill>
    <fill>
      <patternFill patternType="solid">
        <fgColor rgb="FFE5E5E7"/>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44" fontId="2" fillId="0" borderId="0" applyFont="0" applyFill="0" applyBorder="0" applyAlignment="0" applyProtection="0"/>
    <xf numFmtId="0" fontId="3" fillId="0" borderId="0"/>
    <xf numFmtId="0" fontId="4" fillId="0" borderId="0" applyNumberFormat="0" applyFill="0" applyBorder="0" applyAlignment="0" applyProtection="0"/>
  </cellStyleXfs>
  <cellXfs count="436">
    <xf numFmtId="0" fontId="0" fillId="0" borderId="0" xfId="0"/>
    <xf numFmtId="0" fontId="0" fillId="0" borderId="0" xfId="0" applyProtection="1">
      <protection hidden="1"/>
    </xf>
    <xf numFmtId="0" fontId="0" fillId="0" borderId="0" xfId="0" applyAlignment="1" applyProtection="1">
      <alignment horizontal="center"/>
      <protection hidden="1"/>
    </xf>
    <xf numFmtId="1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right" vertical="center"/>
    </xf>
    <xf numFmtId="14" fontId="0" fillId="0" borderId="0" xfId="0" applyNumberFormat="1"/>
    <xf numFmtId="8" fontId="0" fillId="0" borderId="0" xfId="0" applyNumberFormat="1"/>
    <xf numFmtId="1" fontId="0" fillId="0" borderId="0" xfId="0" applyNumberFormat="1"/>
    <xf numFmtId="165" fontId="0" fillId="0" borderId="0" xfId="0" applyNumberFormat="1"/>
    <xf numFmtId="2" fontId="0" fillId="0" borderId="0" xfId="0" applyNumberFormat="1"/>
    <xf numFmtId="0" fontId="0" fillId="0" borderId="1" xfId="0" applyBorder="1"/>
    <xf numFmtId="0" fontId="0" fillId="0" borderId="47" xfId="0" applyBorder="1"/>
    <xf numFmtId="0" fontId="5" fillId="7" borderId="0" xfId="0" applyFont="1" applyFill="1" applyProtection="1">
      <protection hidden="1"/>
    </xf>
    <xf numFmtId="0" fontId="6" fillId="7" borderId="0" xfId="0" applyFont="1" applyFill="1" applyAlignment="1" applyProtection="1">
      <alignment vertical="top" wrapText="1"/>
      <protection hidden="1"/>
    </xf>
    <xf numFmtId="0" fontId="9" fillId="0" borderId="0" xfId="0" applyFont="1" applyAlignment="1">
      <alignment horizontal="center"/>
    </xf>
    <xf numFmtId="0" fontId="5" fillId="0" borderId="0" xfId="0" applyFont="1"/>
    <xf numFmtId="0" fontId="5" fillId="0" borderId="0" xfId="0" applyFont="1" applyProtection="1">
      <protection hidden="1"/>
    </xf>
    <xf numFmtId="0" fontId="5" fillId="9" borderId="0" xfId="0" applyFont="1" applyFill="1" applyProtection="1">
      <protection hidden="1"/>
    </xf>
    <xf numFmtId="0" fontId="11" fillId="9" borderId="0" xfId="0" applyFont="1" applyFill="1" applyAlignment="1" applyProtection="1">
      <alignment wrapText="1"/>
      <protection hidden="1"/>
    </xf>
    <xf numFmtId="0" fontId="5" fillId="0" borderId="0" xfId="0" applyFont="1" applyAlignment="1" applyProtection="1">
      <alignment vertical="top"/>
      <protection hidden="1"/>
    </xf>
    <xf numFmtId="0" fontId="5" fillId="0" borderId="0" xfId="0" applyFont="1" applyAlignment="1">
      <alignment horizontal="center"/>
    </xf>
    <xf numFmtId="0" fontId="14" fillId="0" borderId="0" xfId="0" applyFont="1" applyProtection="1">
      <protection hidden="1"/>
    </xf>
    <xf numFmtId="165" fontId="14" fillId="0" borderId="0" xfId="0" applyNumberFormat="1" applyFont="1" applyProtection="1">
      <protection hidden="1"/>
    </xf>
    <xf numFmtId="164" fontId="14" fillId="0" borderId="0" xfId="0" applyNumberFormat="1" applyFont="1" applyAlignment="1" applyProtection="1">
      <alignment horizontal="center"/>
      <protection hidden="1"/>
    </xf>
    <xf numFmtId="0" fontId="14" fillId="0" borderId="0" xfId="0" applyFont="1" applyAlignment="1">
      <alignment horizontal="center"/>
    </xf>
    <xf numFmtId="0" fontId="14" fillId="0" borderId="0" xfId="0" applyFont="1"/>
    <xf numFmtId="0" fontId="14" fillId="0" borderId="0" xfId="0" applyFont="1" applyAlignment="1">
      <alignment horizontal="left"/>
    </xf>
    <xf numFmtId="164" fontId="5" fillId="0" borderId="0" xfId="0" applyNumberFormat="1" applyFont="1" applyAlignment="1">
      <alignment horizontal="right"/>
    </xf>
    <xf numFmtId="164" fontId="14" fillId="0" borderId="0" xfId="0" applyNumberFormat="1" applyFont="1"/>
    <xf numFmtId="1" fontId="14" fillId="0" borderId="0" xfId="0" applyNumberFormat="1" applyFont="1"/>
    <xf numFmtId="167" fontId="16" fillId="0" borderId="0" xfId="0" applyNumberFormat="1" applyFont="1" applyProtection="1">
      <protection hidden="1"/>
    </xf>
    <xf numFmtId="164" fontId="14" fillId="0" borderId="0" xfId="0" applyNumberFormat="1" applyFont="1" applyAlignment="1">
      <alignment horizontal="center"/>
    </xf>
    <xf numFmtId="165" fontId="14" fillId="0" borderId="0" xfId="0" applyNumberFormat="1" applyFont="1"/>
    <xf numFmtId="0" fontId="19" fillId="0" borderId="0" xfId="0" applyFont="1"/>
    <xf numFmtId="14" fontId="18" fillId="0" borderId="0" xfId="0" applyNumberFormat="1" applyFont="1" applyProtection="1">
      <protection hidden="1"/>
    </xf>
    <xf numFmtId="2" fontId="15" fillId="0" borderId="0" xfId="0" applyNumberFormat="1" applyFont="1" applyProtection="1">
      <protection hidden="1"/>
    </xf>
    <xf numFmtId="0" fontId="20" fillId="0" borderId="0" xfId="0" applyFont="1" applyProtection="1">
      <protection hidden="1"/>
    </xf>
    <xf numFmtId="0" fontId="14" fillId="0" borderId="0" xfId="0" applyFont="1" applyAlignment="1" applyProtection="1">
      <alignment wrapText="1"/>
      <protection hidden="1"/>
    </xf>
    <xf numFmtId="0" fontId="5" fillId="0" borderId="0" xfId="0" applyFont="1" applyAlignment="1" applyProtection="1">
      <alignment wrapText="1"/>
      <protection hidden="1"/>
    </xf>
    <xf numFmtId="164" fontId="14" fillId="0" borderId="0" xfId="0" applyNumberFormat="1" applyFont="1" applyAlignment="1">
      <alignment horizontal="center" wrapText="1"/>
    </xf>
    <xf numFmtId="0" fontId="5" fillId="0" borderId="0" xfId="0" applyFont="1" applyAlignment="1">
      <alignment wrapText="1"/>
    </xf>
    <xf numFmtId="0" fontId="12" fillId="7" borderId="0" xfId="0" applyFont="1" applyFill="1" applyAlignment="1" applyProtection="1">
      <alignment horizontal="left"/>
      <protection hidden="1"/>
    </xf>
    <xf numFmtId="0" fontId="14" fillId="7" borderId="0" xfId="0" applyFont="1" applyFill="1" applyProtection="1">
      <protection hidden="1"/>
    </xf>
    <xf numFmtId="0" fontId="5" fillId="0" borderId="0" xfId="0" applyFont="1" applyAlignment="1">
      <alignment horizontal="left"/>
    </xf>
    <xf numFmtId="0" fontId="22" fillId="7" borderId="0" xfId="4" applyFont="1" applyFill="1" applyAlignment="1" applyProtection="1">
      <alignment horizontal="right"/>
      <protection hidden="1"/>
    </xf>
    <xf numFmtId="0" fontId="13" fillId="7" borderId="5" xfId="0" applyFont="1" applyFill="1" applyBorder="1" applyAlignment="1">
      <alignment horizontal="center" wrapText="1"/>
    </xf>
    <xf numFmtId="0" fontId="5" fillId="0" borderId="52" xfId="0" applyFont="1" applyBorder="1"/>
    <xf numFmtId="0" fontId="5" fillId="0" borderId="50" xfId="0" applyFont="1" applyBorder="1"/>
    <xf numFmtId="0" fontId="5" fillId="0" borderId="41" xfId="0" applyFont="1" applyBorder="1"/>
    <xf numFmtId="0" fontId="5" fillId="0" borderId="53" xfId="0" applyFont="1" applyBorder="1"/>
    <xf numFmtId="0" fontId="5" fillId="0" borderId="54" xfId="0" applyFont="1" applyBorder="1"/>
    <xf numFmtId="0" fontId="5" fillId="0" borderId="55" xfId="0" applyFont="1" applyBorder="1"/>
    <xf numFmtId="0" fontId="5" fillId="0" borderId="56" xfId="0" applyFont="1" applyBorder="1"/>
    <xf numFmtId="0" fontId="5" fillId="0" borderId="41" xfId="0" applyFont="1" applyBorder="1" applyAlignment="1">
      <alignment wrapText="1"/>
    </xf>
    <xf numFmtId="0" fontId="9" fillId="0" borderId="0" xfId="0" applyFont="1"/>
    <xf numFmtId="0" fontId="6" fillId="0" borderId="0" xfId="0" applyFont="1" applyProtection="1">
      <protection hidden="1"/>
    </xf>
    <xf numFmtId="0" fontId="24" fillId="7" borderId="57" xfId="0" applyFont="1" applyFill="1" applyBorder="1" applyAlignment="1">
      <alignment horizontal="center" wrapText="1"/>
    </xf>
    <xf numFmtId="0" fontId="25" fillId="9" borderId="58" xfId="0" applyFont="1" applyFill="1" applyBorder="1" applyAlignment="1">
      <alignment wrapText="1"/>
    </xf>
    <xf numFmtId="0" fontId="26" fillId="8" borderId="47" xfId="0" applyFont="1" applyFill="1" applyBorder="1" applyAlignment="1">
      <alignment wrapText="1"/>
    </xf>
    <xf numFmtId="0" fontId="25" fillId="9" borderId="47" xfId="0" applyFont="1" applyFill="1" applyBorder="1" applyAlignment="1">
      <alignment wrapText="1"/>
    </xf>
    <xf numFmtId="0" fontId="27" fillId="9" borderId="47" xfId="0" applyFont="1" applyFill="1" applyBorder="1" applyAlignment="1">
      <alignment wrapText="1"/>
    </xf>
    <xf numFmtId="0" fontId="28" fillId="9" borderId="47" xfId="4" applyFont="1" applyFill="1" applyBorder="1" applyAlignment="1">
      <alignment wrapText="1"/>
    </xf>
    <xf numFmtId="0" fontId="29" fillId="9" borderId="47" xfId="0" applyFont="1" applyFill="1" applyBorder="1" applyAlignment="1">
      <alignment wrapText="1"/>
    </xf>
    <xf numFmtId="0" fontId="30" fillId="4" borderId="47" xfId="0" applyFont="1" applyFill="1" applyBorder="1" applyAlignment="1">
      <alignment wrapText="1"/>
    </xf>
    <xf numFmtId="0" fontId="31" fillId="7" borderId="2" xfId="4" applyFont="1" applyFill="1" applyBorder="1" applyAlignment="1">
      <alignment horizontal="right"/>
    </xf>
    <xf numFmtId="0" fontId="32" fillId="0" borderId="0" xfId="0" applyFont="1" applyAlignment="1">
      <alignment wrapText="1"/>
    </xf>
    <xf numFmtId="0" fontId="32" fillId="0" borderId="51" xfId="0" applyFont="1" applyBorder="1" applyAlignment="1">
      <alignment wrapText="1"/>
    </xf>
    <xf numFmtId="0" fontId="32" fillId="7" borderId="0" xfId="0" applyFont="1" applyFill="1" applyProtection="1">
      <protection hidden="1"/>
    </xf>
    <xf numFmtId="0" fontId="34" fillId="7" borderId="0" xfId="0" applyFont="1" applyFill="1" applyAlignment="1" applyProtection="1">
      <alignment horizontal="center"/>
      <protection hidden="1"/>
    </xf>
    <xf numFmtId="0" fontId="32" fillId="0" borderId="0" xfId="0" applyFont="1"/>
    <xf numFmtId="14" fontId="32" fillId="0" borderId="0" xfId="0" applyNumberFormat="1" applyFont="1"/>
    <xf numFmtId="0" fontId="35" fillId="7" borderId="0" xfId="0" applyFont="1" applyFill="1" applyAlignment="1" applyProtection="1">
      <alignment horizontal="center"/>
      <protection hidden="1"/>
    </xf>
    <xf numFmtId="0" fontId="32" fillId="0" borderId="0" xfId="0" applyFont="1" applyProtection="1">
      <protection hidden="1"/>
    </xf>
    <xf numFmtId="0" fontId="36" fillId="0" borderId="0" xfId="0" applyFont="1" applyProtection="1">
      <protection hidden="1"/>
    </xf>
    <xf numFmtId="0" fontId="37" fillId="0" borderId="0" xfId="0" applyFont="1" applyProtection="1">
      <protection hidden="1"/>
    </xf>
    <xf numFmtId="14" fontId="37" fillId="0" borderId="0" xfId="0" applyNumberFormat="1" applyFont="1" applyProtection="1">
      <protection hidden="1"/>
    </xf>
    <xf numFmtId="0" fontId="36" fillId="0" borderId="0" xfId="0" applyFont="1"/>
    <xf numFmtId="0" fontId="38" fillId="0" borderId="0" xfId="0" applyFont="1" applyProtection="1">
      <protection hidden="1"/>
    </xf>
    <xf numFmtId="0" fontId="38" fillId="0" borderId="0" xfId="0" applyFont="1" applyAlignment="1" applyProtection="1">
      <alignment horizontal="right"/>
      <protection hidden="1"/>
    </xf>
    <xf numFmtId="0" fontId="39" fillId="0" borderId="0" xfId="0" applyFont="1" applyAlignment="1" applyProtection="1">
      <alignment horizontal="center"/>
      <protection hidden="1"/>
    </xf>
    <xf numFmtId="0" fontId="40" fillId="0" borderId="0" xfId="0" applyFont="1" applyAlignment="1">
      <alignment vertical="center"/>
    </xf>
    <xf numFmtId="0" fontId="40" fillId="0" borderId="0" xfId="0" applyFont="1"/>
    <xf numFmtId="0" fontId="41" fillId="0" borderId="0" xfId="0" applyFont="1" applyAlignment="1" applyProtection="1">
      <alignment horizontal="center" wrapText="1"/>
      <protection hidden="1"/>
    </xf>
    <xf numFmtId="0" fontId="42" fillId="0" borderId="0" xfId="0" applyFont="1" applyProtection="1">
      <protection hidden="1"/>
    </xf>
    <xf numFmtId="0" fontId="43" fillId="0" borderId="0" xfId="0" applyFont="1"/>
    <xf numFmtId="0" fontId="32" fillId="0" borderId="0" xfId="0" applyFont="1" applyAlignment="1">
      <alignment horizontal="left"/>
    </xf>
    <xf numFmtId="0" fontId="45" fillId="0" borderId="0" xfId="0" applyFont="1" applyAlignment="1" applyProtection="1">
      <alignment horizontal="left"/>
      <protection hidden="1"/>
    </xf>
    <xf numFmtId="0" fontId="41" fillId="0" borderId="0" xfId="0" applyFont="1" applyAlignment="1" applyProtection="1">
      <alignment horizontal="left"/>
      <protection hidden="1"/>
    </xf>
    <xf numFmtId="0" fontId="46" fillId="0" borderId="0" xfId="0" applyFont="1" applyProtection="1">
      <protection hidden="1"/>
    </xf>
    <xf numFmtId="0" fontId="37" fillId="0" borderId="0" xfId="0" applyFont="1" applyAlignment="1" applyProtection="1">
      <alignment horizontal="left" vertical="top" wrapText="1"/>
      <protection hidden="1"/>
    </xf>
    <xf numFmtId="0" fontId="47" fillId="0" borderId="0" xfId="0" applyFont="1" applyAlignment="1" applyProtection="1">
      <alignment vertical="top" wrapText="1"/>
      <protection hidden="1"/>
    </xf>
    <xf numFmtId="0" fontId="48" fillId="7" borderId="0" xfId="0" applyFont="1" applyFill="1" applyProtection="1">
      <protection hidden="1"/>
    </xf>
    <xf numFmtId="0" fontId="49" fillId="7" borderId="0" xfId="0" applyFont="1" applyFill="1" applyAlignment="1">
      <alignment vertical="center"/>
    </xf>
    <xf numFmtId="0" fontId="48" fillId="7" borderId="0" xfId="0" applyFont="1" applyFill="1" applyAlignment="1">
      <alignment vertical="center" wrapText="1"/>
    </xf>
    <xf numFmtId="0" fontId="26" fillId="7" borderId="0" xfId="4" quotePrefix="1" applyFont="1" applyFill="1" applyAlignment="1">
      <alignment horizontal="right" vertical="center" wrapText="1"/>
    </xf>
    <xf numFmtId="0" fontId="32" fillId="7" borderId="0" xfId="0" applyFont="1" applyFill="1"/>
    <xf numFmtId="0" fontId="46" fillId="0" borderId="0" xfId="0" applyFont="1"/>
    <xf numFmtId="14" fontId="36" fillId="0" borderId="0" xfId="0" applyNumberFormat="1" applyFont="1"/>
    <xf numFmtId="0" fontId="50" fillId="0" borderId="0" xfId="0" applyFont="1" applyAlignment="1" applyProtection="1">
      <alignment vertical="top"/>
      <protection hidden="1"/>
    </xf>
    <xf numFmtId="165" fontId="38" fillId="0" borderId="1" xfId="0" applyNumberFormat="1" applyFont="1" applyBorder="1" applyAlignment="1" applyProtection="1">
      <alignment horizontal="right"/>
      <protection hidden="1"/>
    </xf>
    <xf numFmtId="0" fontId="41" fillId="0" borderId="1" xfId="0" applyFont="1" applyBorder="1" applyAlignment="1" applyProtection="1">
      <alignment horizontal="center" wrapText="1"/>
      <protection hidden="1"/>
    </xf>
    <xf numFmtId="0" fontId="41" fillId="0" borderId="6" xfId="0" applyFont="1" applyBorder="1" applyAlignment="1" applyProtection="1">
      <alignment horizontal="center" wrapText="1"/>
      <protection hidden="1"/>
    </xf>
    <xf numFmtId="0" fontId="46" fillId="0" borderId="13" xfId="0" applyFont="1" applyBorder="1" applyAlignment="1">
      <alignment horizontal="center"/>
    </xf>
    <xf numFmtId="0" fontId="54" fillId="5" borderId="10" xfId="0" applyFont="1" applyFill="1" applyBorder="1" applyAlignment="1" applyProtection="1">
      <alignment horizontal="left" wrapText="1"/>
      <protection locked="0"/>
    </xf>
    <xf numFmtId="14" fontId="54" fillId="5" borderId="11" xfId="0" applyNumberFormat="1" applyFont="1" applyFill="1" applyBorder="1" applyAlignment="1" applyProtection="1">
      <alignment horizontal="center" wrapText="1"/>
      <protection locked="0"/>
    </xf>
    <xf numFmtId="1" fontId="54" fillId="0" borderId="4" xfId="0" applyNumberFormat="1" applyFont="1" applyBorder="1" applyAlignment="1" applyProtection="1">
      <alignment horizontal="center" wrapText="1"/>
      <protection hidden="1"/>
    </xf>
    <xf numFmtId="165" fontId="54" fillId="0" borderId="2" xfId="0" applyNumberFormat="1" applyFont="1" applyBorder="1" applyAlignment="1" applyProtection="1">
      <alignment horizontal="right" wrapText="1"/>
      <protection hidden="1"/>
    </xf>
    <xf numFmtId="0" fontId="54" fillId="5" borderId="1" xfId="0" applyFont="1" applyFill="1" applyBorder="1" applyAlignment="1" applyProtection="1">
      <alignment horizontal="left" wrapText="1"/>
      <protection locked="0"/>
    </xf>
    <xf numFmtId="14" fontId="54" fillId="5" borderId="12" xfId="0" applyNumberFormat="1" applyFont="1" applyFill="1" applyBorder="1" applyAlignment="1" applyProtection="1">
      <alignment horizontal="center" wrapText="1"/>
      <protection locked="0"/>
    </xf>
    <xf numFmtId="14" fontId="54" fillId="5" borderId="13" xfId="0" applyNumberFormat="1" applyFont="1" applyFill="1" applyBorder="1" applyAlignment="1" applyProtection="1">
      <alignment horizontal="center" wrapText="1"/>
      <protection locked="0"/>
    </xf>
    <xf numFmtId="0" fontId="54" fillId="0" borderId="3" xfId="0" applyFont="1" applyBorder="1" applyAlignment="1" applyProtection="1">
      <alignment horizontal="center" wrapText="1"/>
      <protection hidden="1"/>
    </xf>
    <xf numFmtId="0" fontId="54" fillId="5" borderId="14" xfId="0" applyFont="1" applyFill="1" applyBorder="1" applyAlignment="1" applyProtection="1">
      <alignment horizontal="left" wrapText="1"/>
      <protection locked="0"/>
    </xf>
    <xf numFmtId="14" fontId="54" fillId="5" borderId="15" xfId="0" applyNumberFormat="1" applyFont="1" applyFill="1" applyBorder="1" applyAlignment="1" applyProtection="1">
      <alignment horizontal="center" wrapText="1"/>
      <protection locked="0"/>
    </xf>
    <xf numFmtId="0" fontId="47" fillId="0" borderId="0" xfId="0" applyFont="1" applyProtection="1">
      <protection hidden="1"/>
    </xf>
    <xf numFmtId="0" fontId="55" fillId="0" borderId="0" xfId="0" applyFont="1" applyAlignment="1" applyProtection="1">
      <alignment horizontal="right"/>
      <protection hidden="1"/>
    </xf>
    <xf numFmtId="165" fontId="47" fillId="0" borderId="1" xfId="0" applyNumberFormat="1" applyFont="1" applyBorder="1" applyAlignment="1" applyProtection="1">
      <alignment horizontal="right"/>
      <protection hidden="1"/>
    </xf>
    <xf numFmtId="165" fontId="56" fillId="0" borderId="0" xfId="0" applyNumberFormat="1" applyFont="1" applyAlignment="1" applyProtection="1">
      <alignment horizontal="right"/>
      <protection hidden="1"/>
    </xf>
    <xf numFmtId="165" fontId="47" fillId="0" borderId="0" xfId="0" applyNumberFormat="1" applyFont="1" applyAlignment="1" applyProtection="1">
      <alignment horizontal="right"/>
      <protection hidden="1"/>
    </xf>
    <xf numFmtId="0" fontId="59" fillId="0" borderId="0" xfId="0" applyFont="1" applyAlignment="1" applyProtection="1">
      <alignment horizontal="left"/>
      <protection hidden="1"/>
    </xf>
    <xf numFmtId="14" fontId="38" fillId="5" borderId="9" xfId="0" applyNumberFormat="1" applyFont="1" applyFill="1" applyBorder="1" applyAlignment="1" applyProtection="1">
      <alignment horizontal="center"/>
      <protection locked="0"/>
    </xf>
    <xf numFmtId="0" fontId="39" fillId="0" borderId="1" xfId="0" applyFont="1" applyBorder="1" applyAlignment="1" applyProtection="1">
      <alignment horizontal="center"/>
      <protection hidden="1"/>
    </xf>
    <xf numFmtId="0" fontId="38" fillId="5" borderId="9" xfId="0" applyFont="1" applyFill="1" applyBorder="1" applyProtection="1">
      <protection locked="0"/>
    </xf>
    <xf numFmtId="0" fontId="39" fillId="5" borderId="9" xfId="0" applyFont="1" applyFill="1" applyBorder="1" applyAlignment="1" applyProtection="1">
      <alignment horizontal="center"/>
      <protection locked="0"/>
    </xf>
    <xf numFmtId="0" fontId="52" fillId="0" borderId="0" xfId="0" applyFont="1" applyAlignment="1">
      <alignment horizontal="center"/>
    </xf>
    <xf numFmtId="0" fontId="65" fillId="9" borderId="0" xfId="0" applyFont="1" applyFill="1" applyAlignment="1">
      <alignment vertical="top" wrapText="1"/>
    </xf>
    <xf numFmtId="0" fontId="66" fillId="9" borderId="0" xfId="0" applyFont="1" applyFill="1"/>
    <xf numFmtId="0" fontId="43" fillId="9" borderId="0" xfId="0" applyFont="1" applyFill="1"/>
    <xf numFmtId="0" fontId="51" fillId="9" borderId="0" xfId="0" applyFont="1" applyFill="1" applyAlignment="1">
      <alignment horizontal="center"/>
    </xf>
    <xf numFmtId="0" fontId="25" fillId="9" borderId="0" xfId="0" applyFont="1" applyFill="1" applyAlignment="1">
      <alignment wrapText="1"/>
    </xf>
    <xf numFmtId="0" fontId="25" fillId="9" borderId="0" xfId="0" applyFont="1" applyFill="1" applyAlignment="1">
      <alignment horizontal="left" wrapText="1"/>
    </xf>
    <xf numFmtId="0" fontId="66" fillId="9" borderId="0" xfId="0" applyFont="1" applyFill="1" applyAlignment="1">
      <alignment wrapText="1"/>
    </xf>
    <xf numFmtId="0" fontId="51" fillId="9" borderId="0" xfId="0" applyFont="1" applyFill="1"/>
    <xf numFmtId="0" fontId="66" fillId="9" borderId="0" xfId="0" applyFont="1" applyFill="1" applyAlignment="1">
      <alignment horizontal="left" wrapText="1"/>
    </xf>
    <xf numFmtId="0" fontId="51" fillId="0" borderId="0" xfId="0" applyFont="1" applyAlignment="1">
      <alignment horizontal="center"/>
    </xf>
    <xf numFmtId="0" fontId="67" fillId="8" borderId="34" xfId="0" applyFont="1" applyFill="1" applyBorder="1" applyProtection="1">
      <protection hidden="1"/>
    </xf>
    <xf numFmtId="0" fontId="24" fillId="8" borderId="25" xfId="0" applyFont="1" applyFill="1" applyBorder="1" applyProtection="1">
      <protection hidden="1"/>
    </xf>
    <xf numFmtId="0" fontId="53" fillId="8" borderId="25" xfId="0" applyFont="1" applyFill="1" applyBorder="1" applyProtection="1">
      <protection hidden="1"/>
    </xf>
    <xf numFmtId="0" fontId="38" fillId="8" borderId="25" xfId="0" applyFont="1" applyFill="1" applyBorder="1" applyProtection="1">
      <protection hidden="1"/>
    </xf>
    <xf numFmtId="0" fontId="44" fillId="8" borderId="25" xfId="0" applyFont="1" applyFill="1" applyBorder="1" applyAlignment="1" applyProtection="1">
      <alignment wrapText="1"/>
      <protection hidden="1"/>
    </xf>
    <xf numFmtId="0" fontId="44" fillId="8" borderId="27" xfId="0" applyFont="1" applyFill="1" applyBorder="1" applyAlignment="1" applyProtection="1">
      <alignment wrapText="1"/>
      <protection hidden="1"/>
    </xf>
    <xf numFmtId="0" fontId="67" fillId="8" borderId="40" xfId="0" applyFont="1" applyFill="1" applyBorder="1" applyAlignment="1" applyProtection="1">
      <alignment vertical="top"/>
      <protection hidden="1"/>
    </xf>
    <xf numFmtId="0" fontId="24" fillId="8" borderId="0" xfId="0" applyFont="1" applyFill="1" applyAlignment="1" applyProtection="1">
      <alignment vertical="top"/>
      <protection hidden="1"/>
    </xf>
    <xf numFmtId="0" fontId="38" fillId="9" borderId="17" xfId="0" applyFont="1" applyFill="1" applyBorder="1" applyAlignment="1" applyProtection="1">
      <alignment horizontal="center" vertical="top"/>
      <protection locked="0"/>
    </xf>
    <xf numFmtId="0" fontId="32" fillId="0" borderId="34" xfId="0" applyFont="1" applyBorder="1" applyProtection="1">
      <protection hidden="1"/>
    </xf>
    <xf numFmtId="0" fontId="32" fillId="0" borderId="25" xfId="0" applyFont="1" applyBorder="1" applyProtection="1">
      <protection hidden="1"/>
    </xf>
    <xf numFmtId="0" fontId="32" fillId="0" borderId="7" xfId="0" applyFont="1" applyBorder="1" applyProtection="1">
      <protection hidden="1"/>
    </xf>
    <xf numFmtId="0" fontId="32" fillId="0" borderId="47" xfId="0" applyFont="1" applyBorder="1" applyProtection="1">
      <protection hidden="1"/>
    </xf>
    <xf numFmtId="0" fontId="44" fillId="0" borderId="47" xfId="0" applyFont="1" applyBorder="1" applyAlignment="1" applyProtection="1">
      <alignment horizontal="center"/>
      <protection hidden="1"/>
    </xf>
    <xf numFmtId="0" fontId="32" fillId="10" borderId="0" xfId="0" applyFont="1" applyFill="1" applyProtection="1">
      <protection hidden="1"/>
    </xf>
    <xf numFmtId="0" fontId="32" fillId="10" borderId="7" xfId="0" applyFont="1" applyFill="1" applyBorder="1" applyProtection="1">
      <protection hidden="1"/>
    </xf>
    <xf numFmtId="0" fontId="44" fillId="0" borderId="8" xfId="0" applyFont="1" applyBorder="1" applyProtection="1">
      <protection hidden="1"/>
    </xf>
    <xf numFmtId="0" fontId="38" fillId="0" borderId="38" xfId="0" applyFont="1" applyBorder="1" applyProtection="1">
      <protection hidden="1"/>
    </xf>
    <xf numFmtId="0" fontId="32" fillId="0" borderId="26" xfId="0" applyFont="1" applyBorder="1" applyProtection="1">
      <protection hidden="1"/>
    </xf>
    <xf numFmtId="0" fontId="44" fillId="0" borderId="2" xfId="0" applyFont="1" applyBorder="1" applyAlignment="1" applyProtection="1">
      <alignment horizontal="center"/>
      <protection hidden="1"/>
    </xf>
    <xf numFmtId="165" fontId="39" fillId="0" borderId="1" xfId="0" applyNumberFormat="1" applyFont="1" applyBorder="1" applyProtection="1">
      <protection hidden="1"/>
    </xf>
    <xf numFmtId="0" fontId="38" fillId="0" borderId="1" xfId="0" applyFont="1" applyBorder="1" applyAlignment="1" applyProtection="1">
      <alignment horizontal="center"/>
      <protection hidden="1"/>
    </xf>
    <xf numFmtId="165" fontId="38" fillId="0" borderId="1" xfId="0" applyNumberFormat="1" applyFont="1" applyBorder="1" applyProtection="1">
      <protection hidden="1"/>
    </xf>
    <xf numFmtId="0" fontId="32" fillId="10" borderId="38" xfId="0" applyFont="1" applyFill="1" applyBorder="1" applyProtection="1">
      <protection hidden="1"/>
    </xf>
    <xf numFmtId="0" fontId="32" fillId="10" borderId="26" xfId="0" applyFont="1" applyFill="1" applyBorder="1" applyProtection="1">
      <protection hidden="1"/>
    </xf>
    <xf numFmtId="0" fontId="32" fillId="0" borderId="5" xfId="0" applyFont="1" applyBorder="1" applyProtection="1">
      <protection hidden="1"/>
    </xf>
    <xf numFmtId="0" fontId="44" fillId="0" borderId="34" xfId="0" applyFont="1" applyBorder="1" applyProtection="1">
      <protection hidden="1"/>
    </xf>
    <xf numFmtId="0" fontId="44" fillId="0" borderId="3" xfId="0" applyFont="1" applyBorder="1" applyAlignment="1" applyProtection="1">
      <alignment horizontal="left"/>
      <protection hidden="1"/>
    </xf>
    <xf numFmtId="0" fontId="44" fillId="0" borderId="4" xfId="0" applyFont="1" applyBorder="1" applyAlignment="1" applyProtection="1">
      <alignment horizontal="center"/>
      <protection hidden="1"/>
    </xf>
    <xf numFmtId="0" fontId="55" fillId="0" borderId="6" xfId="0" applyFont="1" applyBorder="1" applyAlignment="1" applyProtection="1">
      <alignment horizontal="center"/>
      <protection hidden="1"/>
    </xf>
    <xf numFmtId="0" fontId="55" fillId="0" borderId="6" xfId="0" applyFont="1" applyBorder="1" applyAlignment="1" applyProtection="1">
      <alignment horizontal="center" wrapText="1"/>
      <protection hidden="1"/>
    </xf>
    <xf numFmtId="0" fontId="55" fillId="0" borderId="1" xfId="0" applyFont="1" applyBorder="1" applyAlignment="1" applyProtection="1">
      <alignment horizontal="center"/>
      <protection hidden="1"/>
    </xf>
    <xf numFmtId="0" fontId="32" fillId="10" borderId="27" xfId="0" applyFont="1" applyFill="1" applyBorder="1" applyProtection="1">
      <protection hidden="1"/>
    </xf>
    <xf numFmtId="0" fontId="32" fillId="0" borderId="40" xfId="0" applyFont="1" applyBorder="1" applyProtection="1">
      <protection hidden="1"/>
    </xf>
    <xf numFmtId="165" fontId="38" fillId="5" borderId="62" xfId="0" applyNumberFormat="1" applyFont="1" applyFill="1" applyBorder="1" applyAlignment="1" applyProtection="1">
      <alignment horizontal="center"/>
      <protection locked="0"/>
    </xf>
    <xf numFmtId="1" fontId="38" fillId="5" borderId="21" xfId="0" applyNumberFormat="1" applyFont="1" applyFill="1" applyBorder="1" applyAlignment="1" applyProtection="1">
      <alignment horizontal="center"/>
      <protection locked="0"/>
    </xf>
    <xf numFmtId="165" fontId="38" fillId="0" borderId="4" xfId="0" applyNumberFormat="1" applyFont="1" applyBorder="1" applyAlignment="1" applyProtection="1">
      <alignment horizontal="right"/>
      <protection hidden="1"/>
    </xf>
    <xf numFmtId="165" fontId="38" fillId="5" borderId="29" xfId="0" applyNumberFormat="1" applyFont="1" applyFill="1" applyBorder="1" applyAlignment="1" applyProtection="1">
      <alignment horizontal="center"/>
      <protection locked="0"/>
    </xf>
    <xf numFmtId="1" fontId="38" fillId="5" borderId="23" xfId="0" applyNumberFormat="1" applyFont="1" applyFill="1" applyBorder="1" applyAlignment="1" applyProtection="1">
      <alignment horizontal="center"/>
      <protection locked="0"/>
    </xf>
    <xf numFmtId="0" fontId="47" fillId="10" borderId="7" xfId="0" applyFont="1" applyFill="1" applyBorder="1" applyProtection="1">
      <protection hidden="1"/>
    </xf>
    <xf numFmtId="165" fontId="38" fillId="5" borderId="36" xfId="0" applyNumberFormat="1" applyFont="1" applyFill="1" applyBorder="1" applyAlignment="1" applyProtection="1">
      <alignment horizontal="center"/>
      <protection locked="0"/>
    </xf>
    <xf numFmtId="1" fontId="38" fillId="5" borderId="24" xfId="0" applyNumberFormat="1" applyFont="1" applyFill="1" applyBorder="1" applyAlignment="1" applyProtection="1">
      <alignment horizontal="center"/>
      <protection locked="0"/>
    </xf>
    <xf numFmtId="0" fontId="32" fillId="0" borderId="8" xfId="0" applyFont="1" applyBorder="1" applyProtection="1">
      <protection hidden="1"/>
    </xf>
    <xf numFmtId="0" fontId="38" fillId="0" borderId="38" xfId="0" applyFont="1" applyBorder="1" applyAlignment="1" applyProtection="1">
      <alignment horizontal="center"/>
      <protection hidden="1"/>
    </xf>
    <xf numFmtId="164" fontId="44" fillId="0" borderId="2" xfId="0" applyNumberFormat="1" applyFont="1" applyBorder="1" applyAlignment="1" applyProtection="1">
      <alignment horizontal="center"/>
      <protection hidden="1"/>
    </xf>
    <xf numFmtId="165" fontId="38" fillId="0" borderId="2" xfId="0" applyNumberFormat="1" applyFont="1" applyBorder="1" applyProtection="1">
      <protection hidden="1"/>
    </xf>
    <xf numFmtId="0" fontId="38" fillId="0" borderId="0" xfId="0" applyFont="1" applyAlignment="1" applyProtection="1">
      <alignment horizontal="center"/>
      <protection hidden="1"/>
    </xf>
    <xf numFmtId="164" fontId="44" fillId="0" borderId="0" xfId="0" applyNumberFormat="1" applyFont="1" applyAlignment="1" applyProtection="1">
      <alignment horizontal="center"/>
      <protection hidden="1"/>
    </xf>
    <xf numFmtId="165" fontId="38" fillId="0" borderId="0" xfId="0" applyNumberFormat="1" applyFont="1" applyProtection="1">
      <protection hidden="1"/>
    </xf>
    <xf numFmtId="0" fontId="67" fillId="8" borderId="42" xfId="0" applyFont="1" applyFill="1" applyBorder="1" applyProtection="1">
      <protection hidden="1"/>
    </xf>
    <xf numFmtId="0" fontId="31" fillId="8" borderId="43" xfId="0" applyFont="1" applyFill="1" applyBorder="1" applyProtection="1">
      <protection hidden="1"/>
    </xf>
    <xf numFmtId="0" fontId="67" fillId="8" borderId="43" xfId="0" applyFont="1" applyFill="1" applyBorder="1" applyProtection="1">
      <protection hidden="1"/>
    </xf>
    <xf numFmtId="0" fontId="32" fillId="9" borderId="40" xfId="0" applyFont="1" applyFill="1" applyBorder="1" applyProtection="1">
      <protection hidden="1"/>
    </xf>
    <xf numFmtId="0" fontId="38" fillId="9" borderId="0" xfId="0" applyFont="1" applyFill="1" applyProtection="1">
      <protection hidden="1"/>
    </xf>
    <xf numFmtId="0" fontId="32" fillId="9" borderId="0" xfId="0" applyFont="1" applyFill="1" applyProtection="1">
      <protection hidden="1"/>
    </xf>
    <xf numFmtId="0" fontId="32" fillId="9" borderId="7" xfId="0" applyFont="1" applyFill="1" applyBorder="1" applyProtection="1">
      <protection hidden="1"/>
    </xf>
    <xf numFmtId="0" fontId="44" fillId="9" borderId="40" xfId="0" applyFont="1" applyFill="1" applyBorder="1" applyProtection="1">
      <protection hidden="1"/>
    </xf>
    <xf numFmtId="167" fontId="69" fillId="9" borderId="7" xfId="0" applyNumberFormat="1" applyFont="1" applyFill="1" applyBorder="1" applyAlignment="1" applyProtection="1">
      <alignment horizontal="center"/>
      <protection hidden="1"/>
    </xf>
    <xf numFmtId="0" fontId="38" fillId="9" borderId="0" xfId="0" applyFont="1" applyFill="1" applyAlignment="1" applyProtection="1">
      <alignment horizontal="left" vertical="center"/>
      <protection hidden="1"/>
    </xf>
    <xf numFmtId="0" fontId="70" fillId="9" borderId="0" xfId="0" applyFont="1" applyFill="1" applyAlignment="1" applyProtection="1">
      <alignment horizontal="left" vertical="center"/>
      <protection hidden="1"/>
    </xf>
    <xf numFmtId="167" fontId="71" fillId="9" borderId="0" xfId="0" applyNumberFormat="1" applyFont="1" applyFill="1" applyAlignment="1" applyProtection="1">
      <alignment horizontal="center" vertical="center"/>
      <protection hidden="1"/>
    </xf>
    <xf numFmtId="167" fontId="71" fillId="9" borderId="7" xfId="0" applyNumberFormat="1" applyFont="1" applyFill="1" applyBorder="1" applyAlignment="1" applyProtection="1">
      <alignment horizontal="center" vertical="center"/>
      <protection hidden="1"/>
    </xf>
    <xf numFmtId="0" fontId="72" fillId="9" borderId="0" xfId="0" applyFont="1" applyFill="1" applyProtection="1">
      <protection hidden="1"/>
    </xf>
    <xf numFmtId="0" fontId="38" fillId="5" borderId="9" xfId="0" applyFont="1" applyFill="1" applyBorder="1" applyAlignment="1" applyProtection="1">
      <alignment horizontal="center" vertical="center"/>
      <protection locked="0"/>
    </xf>
    <xf numFmtId="0" fontId="56" fillId="9" borderId="0" xfId="3" applyFont="1" applyFill="1"/>
    <xf numFmtId="167" fontId="70" fillId="9" borderId="0" xfId="0" applyNumberFormat="1" applyFont="1" applyFill="1" applyAlignment="1" applyProtection="1">
      <alignment vertical="center"/>
      <protection hidden="1"/>
    </xf>
    <xf numFmtId="167" fontId="70" fillId="9" borderId="0" xfId="0" applyNumberFormat="1" applyFont="1" applyFill="1" applyAlignment="1" applyProtection="1">
      <alignment horizontal="center" vertical="center"/>
      <protection hidden="1"/>
    </xf>
    <xf numFmtId="0" fontId="70" fillId="9" borderId="7" xfId="0" applyFont="1" applyFill="1" applyBorder="1" applyAlignment="1" applyProtection="1">
      <alignment horizontal="center" vertical="center"/>
      <protection hidden="1"/>
    </xf>
    <xf numFmtId="0" fontId="38" fillId="9" borderId="0" xfId="0" applyFont="1" applyFill="1" applyAlignment="1" applyProtection="1">
      <alignment horizontal="center" vertical="center"/>
      <protection hidden="1"/>
    </xf>
    <xf numFmtId="167" fontId="70" fillId="9" borderId="0" xfId="0" applyNumberFormat="1" applyFont="1" applyFill="1" applyAlignment="1" applyProtection="1">
      <alignment horizontal="right"/>
      <protection hidden="1"/>
    </xf>
    <xf numFmtId="167" fontId="70" fillId="9" borderId="0" xfId="0" applyNumberFormat="1" applyFont="1" applyFill="1" applyAlignment="1" applyProtection="1">
      <alignment horizontal="center"/>
      <protection hidden="1"/>
    </xf>
    <xf numFmtId="167" fontId="70" fillId="9" borderId="7" xfId="0" applyNumberFormat="1" applyFont="1" applyFill="1" applyBorder="1" applyAlignment="1" applyProtection="1">
      <alignment horizontal="center"/>
      <protection hidden="1"/>
    </xf>
    <xf numFmtId="0" fontId="32" fillId="9" borderId="45" xfId="0" applyFont="1" applyFill="1" applyBorder="1" applyProtection="1">
      <protection hidden="1"/>
    </xf>
    <xf numFmtId="0" fontId="38" fillId="9" borderId="5" xfId="0" applyFont="1" applyFill="1" applyBorder="1" applyProtection="1">
      <protection hidden="1"/>
    </xf>
    <xf numFmtId="167" fontId="69" fillId="9" borderId="5" xfId="0" applyNumberFormat="1" applyFont="1" applyFill="1" applyBorder="1" applyAlignment="1" applyProtection="1">
      <alignment horizontal="right"/>
      <protection hidden="1"/>
    </xf>
    <xf numFmtId="167" fontId="70" fillId="9" borderId="5" xfId="0" applyNumberFormat="1" applyFont="1" applyFill="1" applyBorder="1" applyAlignment="1" applyProtection="1">
      <alignment horizontal="right"/>
      <protection hidden="1"/>
    </xf>
    <xf numFmtId="167" fontId="71" fillId="9" borderId="5" xfId="0" applyNumberFormat="1" applyFont="1" applyFill="1" applyBorder="1" applyAlignment="1" applyProtection="1">
      <alignment horizontal="right"/>
      <protection hidden="1"/>
    </xf>
    <xf numFmtId="167" fontId="70" fillId="9" borderId="46" xfId="0" applyNumberFormat="1" applyFont="1" applyFill="1" applyBorder="1" applyProtection="1">
      <protection hidden="1"/>
    </xf>
    <xf numFmtId="14" fontId="38" fillId="0" borderId="0" xfId="0" applyNumberFormat="1" applyFont="1" applyProtection="1">
      <protection hidden="1"/>
    </xf>
    <xf numFmtId="164" fontId="38" fillId="0" borderId="0" xfId="0" applyNumberFormat="1" applyFont="1" applyAlignment="1" applyProtection="1">
      <alignment horizontal="right"/>
      <protection hidden="1"/>
    </xf>
    <xf numFmtId="1" fontId="39" fillId="0" borderId="7" xfId="0" applyNumberFormat="1" applyFont="1" applyBorder="1" applyProtection="1">
      <protection hidden="1"/>
    </xf>
    <xf numFmtId="0" fontId="44" fillId="0" borderId="40" xfId="0" applyFont="1" applyBorder="1" applyAlignment="1" applyProtection="1">
      <alignment horizontal="left" vertical="top"/>
      <protection hidden="1"/>
    </xf>
    <xf numFmtId="0" fontId="44" fillId="0" borderId="40" xfId="0" applyFont="1" applyBorder="1" applyProtection="1">
      <protection hidden="1"/>
    </xf>
    <xf numFmtId="164" fontId="38" fillId="0" borderId="0" xfId="0" applyNumberFormat="1" applyFont="1" applyProtection="1">
      <protection hidden="1"/>
    </xf>
    <xf numFmtId="0" fontId="38" fillId="0" borderId="7" xfId="0" applyFont="1" applyBorder="1" applyProtection="1">
      <protection hidden="1"/>
    </xf>
    <xf numFmtId="0" fontId="55" fillId="0" borderId="6" xfId="0" applyFont="1" applyBorder="1" applyAlignment="1" applyProtection="1">
      <alignment horizontal="center" vertical="center"/>
      <protection hidden="1"/>
    </xf>
    <xf numFmtId="0" fontId="55" fillId="0" borderId="6" xfId="0" applyFont="1" applyBorder="1" applyAlignment="1" applyProtection="1">
      <alignment horizontal="center" vertical="center" wrapText="1"/>
      <protection hidden="1"/>
    </xf>
    <xf numFmtId="0" fontId="38" fillId="5" borderId="21" xfId="0" applyFont="1" applyFill="1" applyBorder="1" applyAlignment="1" applyProtection="1">
      <alignment horizontal="center"/>
      <protection locked="0"/>
    </xf>
    <xf numFmtId="0" fontId="38" fillId="0" borderId="16" xfId="0" applyFont="1" applyBorder="1" applyAlignment="1" applyProtection="1">
      <alignment horizontal="center"/>
      <protection hidden="1"/>
    </xf>
    <xf numFmtId="0" fontId="38" fillId="0" borderId="25" xfId="0" applyFont="1" applyBorder="1" applyProtection="1">
      <protection hidden="1"/>
    </xf>
    <xf numFmtId="0" fontId="39" fillId="0" borderId="27" xfId="0" applyFont="1" applyBorder="1" applyProtection="1">
      <protection hidden="1"/>
    </xf>
    <xf numFmtId="0" fontId="47" fillId="0" borderId="16" xfId="0" applyFont="1" applyBorder="1" applyAlignment="1">
      <alignment horizontal="left"/>
    </xf>
    <xf numFmtId="14" fontId="47" fillId="5" borderId="23" xfId="0" applyNumberFormat="1" applyFont="1" applyFill="1" applyBorder="1" applyAlignment="1" applyProtection="1">
      <alignment horizontal="center"/>
      <protection locked="0"/>
    </xf>
    <xf numFmtId="164" fontId="38" fillId="5" borderId="23" xfId="0" applyNumberFormat="1" applyFont="1" applyFill="1" applyBorder="1" applyAlignment="1" applyProtection="1">
      <alignment horizontal="center"/>
      <protection locked="0"/>
    </xf>
    <xf numFmtId="1" fontId="39" fillId="0" borderId="4" xfId="0" applyNumberFormat="1" applyFont="1" applyBorder="1" applyAlignment="1" applyProtection="1">
      <alignment horizontal="center"/>
      <protection locked="0" hidden="1"/>
    </xf>
    <xf numFmtId="165" fontId="38" fillId="5" borderId="28" xfId="0" applyNumberFormat="1" applyFont="1" applyFill="1" applyBorder="1" applyProtection="1">
      <protection locked="0"/>
    </xf>
    <xf numFmtId="165" fontId="75" fillId="2" borderId="2" xfId="0" applyNumberFormat="1" applyFont="1" applyFill="1" applyBorder="1" applyProtection="1">
      <protection hidden="1"/>
    </xf>
    <xf numFmtId="0" fontId="47" fillId="0" borderId="47" xfId="0" applyFont="1" applyBorder="1" applyAlignment="1" applyProtection="1">
      <alignment horizontal="center" vertical="center" wrapText="1"/>
      <protection hidden="1"/>
    </xf>
    <xf numFmtId="165" fontId="38" fillId="0" borderId="19" xfId="0" applyNumberFormat="1" applyFont="1" applyBorder="1" applyProtection="1">
      <protection hidden="1"/>
    </xf>
    <xf numFmtId="165" fontId="38" fillId="0" borderId="6" xfId="0" applyNumberFormat="1" applyFont="1" applyBorder="1" applyProtection="1">
      <protection hidden="1"/>
    </xf>
    <xf numFmtId="165" fontId="75" fillId="2" borderId="1" xfId="0" applyNumberFormat="1" applyFont="1" applyFill="1" applyBorder="1" applyProtection="1">
      <protection hidden="1"/>
    </xf>
    <xf numFmtId="0" fontId="32" fillId="0" borderId="40" xfId="0" applyFont="1" applyBorder="1"/>
    <xf numFmtId="0" fontId="32" fillId="6" borderId="28" xfId="0" applyFont="1" applyFill="1" applyBorder="1" applyProtection="1">
      <protection hidden="1"/>
    </xf>
    <xf numFmtId="0" fontId="38" fillId="3" borderId="25" xfId="0" applyFont="1" applyFill="1" applyBorder="1" applyProtection="1">
      <protection hidden="1"/>
    </xf>
    <xf numFmtId="165" fontId="38" fillId="3" borderId="6" xfId="0" applyNumberFormat="1" applyFont="1" applyFill="1" applyBorder="1" applyProtection="1">
      <protection hidden="1"/>
    </xf>
    <xf numFmtId="0" fontId="75" fillId="2" borderId="6" xfId="0" applyFont="1" applyFill="1" applyBorder="1" applyProtection="1">
      <protection hidden="1"/>
    </xf>
    <xf numFmtId="165" fontId="38" fillId="5" borderId="22" xfId="0" applyNumberFormat="1" applyFont="1" applyFill="1" applyBorder="1" applyProtection="1">
      <protection locked="0"/>
    </xf>
    <xf numFmtId="165" fontId="38" fillId="0" borderId="26" xfId="0" applyNumberFormat="1" applyFont="1" applyBorder="1" applyProtection="1">
      <protection hidden="1"/>
    </xf>
    <xf numFmtId="165" fontId="38" fillId="5" borderId="23" xfId="0" applyNumberFormat="1" applyFont="1" applyFill="1" applyBorder="1" applyProtection="1">
      <protection locked="0"/>
    </xf>
    <xf numFmtId="165" fontId="75" fillId="2" borderId="4" xfId="0" applyNumberFormat="1" applyFont="1" applyFill="1" applyBorder="1" applyProtection="1">
      <protection hidden="1"/>
    </xf>
    <xf numFmtId="165" fontId="39" fillId="0" borderId="7" xfId="0" applyNumberFormat="1" applyFont="1" applyBorder="1" applyProtection="1">
      <protection hidden="1"/>
    </xf>
    <xf numFmtId="0" fontId="55" fillId="0" borderId="47" xfId="0" applyFont="1" applyBorder="1" applyAlignment="1" applyProtection="1">
      <alignment horizontal="center" vertical="center" wrapText="1"/>
      <protection hidden="1"/>
    </xf>
    <xf numFmtId="165" fontId="38" fillId="5" borderId="24" xfId="0" applyNumberFormat="1" applyFont="1" applyFill="1" applyBorder="1" applyProtection="1">
      <protection locked="0"/>
    </xf>
    <xf numFmtId="167" fontId="69" fillId="0" borderId="0" xfId="0" applyNumberFormat="1" applyFont="1" applyAlignment="1" applyProtection="1">
      <alignment horizontal="left"/>
      <protection hidden="1"/>
    </xf>
    <xf numFmtId="167" fontId="69" fillId="0" borderId="7" xfId="0" applyNumberFormat="1" applyFont="1" applyBorder="1" applyAlignment="1" applyProtection="1">
      <alignment horizontal="center"/>
      <protection hidden="1"/>
    </xf>
    <xf numFmtId="0" fontId="44" fillId="0" borderId="40" xfId="0" applyFont="1" applyBorder="1" applyAlignment="1" applyProtection="1">
      <alignment horizontal="left" vertical="center"/>
      <protection hidden="1"/>
    </xf>
    <xf numFmtId="14" fontId="47" fillId="5" borderId="9" xfId="0" applyNumberFormat="1" applyFont="1" applyFill="1" applyBorder="1" applyAlignment="1" applyProtection="1">
      <alignment horizontal="center" vertical="center"/>
      <protection locked="0"/>
    </xf>
    <xf numFmtId="0" fontId="55" fillId="0" borderId="7" xfId="0" applyFont="1" applyBorder="1" applyAlignment="1" applyProtection="1">
      <alignment horizontal="center" vertical="center"/>
      <protection hidden="1"/>
    </xf>
    <xf numFmtId="0" fontId="44" fillId="0" borderId="40" xfId="0" applyFont="1" applyBorder="1" applyAlignment="1" applyProtection="1">
      <alignment horizontal="center" vertical="center"/>
      <protection hidden="1"/>
    </xf>
    <xf numFmtId="165" fontId="41" fillId="0" borderId="0" xfId="0" applyNumberFormat="1" applyFont="1" applyAlignment="1" applyProtection="1">
      <alignment vertical="center" wrapText="1"/>
      <protection hidden="1"/>
    </xf>
    <xf numFmtId="0" fontId="41" fillId="0" borderId="0" xfId="0" applyFont="1" applyAlignment="1" applyProtection="1">
      <alignment horizontal="right" vertical="center" wrapText="1"/>
      <protection hidden="1"/>
    </xf>
    <xf numFmtId="1" fontId="39" fillId="0" borderId="0" xfId="0" applyNumberFormat="1" applyFont="1" applyAlignment="1" applyProtection="1">
      <alignment horizontal="center"/>
      <protection locked="0" hidden="1"/>
    </xf>
    <xf numFmtId="167" fontId="76" fillId="0" borderId="0" xfId="0" applyNumberFormat="1" applyFont="1" applyAlignment="1" applyProtection="1">
      <alignment horizontal="right" vertical="center" wrapText="1"/>
      <protection hidden="1"/>
    </xf>
    <xf numFmtId="0" fontId="47" fillId="0" borderId="1" xfId="0" applyFont="1" applyBorder="1" applyProtection="1">
      <protection hidden="1"/>
    </xf>
    <xf numFmtId="0" fontId="47" fillId="0" borderId="3" xfId="0" applyFont="1" applyBorder="1" applyProtection="1">
      <protection hidden="1"/>
    </xf>
    <xf numFmtId="164" fontId="38" fillId="5" borderId="18" xfId="0" applyNumberFormat="1" applyFont="1" applyFill="1" applyBorder="1" applyProtection="1">
      <protection locked="0"/>
    </xf>
    <xf numFmtId="164" fontId="38" fillId="5" borderId="10" xfId="0" applyNumberFormat="1" applyFont="1" applyFill="1" applyBorder="1" applyProtection="1">
      <protection locked="0"/>
    </xf>
    <xf numFmtId="14" fontId="38" fillId="5" borderId="11" xfId="0" applyNumberFormat="1" applyFont="1" applyFill="1" applyBorder="1" applyProtection="1">
      <protection locked="0"/>
    </xf>
    <xf numFmtId="14" fontId="38" fillId="5" borderId="19" xfId="0" applyNumberFormat="1" applyFont="1" applyFill="1" applyBorder="1" applyProtection="1">
      <protection locked="0"/>
    </xf>
    <xf numFmtId="14" fontId="38" fillId="5" borderId="1" xfId="0" applyNumberFormat="1" applyFont="1" applyFill="1" applyBorder="1" applyProtection="1">
      <protection locked="0"/>
    </xf>
    <xf numFmtId="14" fontId="38" fillId="5" borderId="13" xfId="0" applyNumberFormat="1" applyFont="1" applyFill="1" applyBorder="1" applyAlignment="1" applyProtection="1">
      <alignment horizontal="right"/>
      <protection locked="0"/>
    </xf>
    <xf numFmtId="14" fontId="38" fillId="5" borderId="13" xfId="0" applyNumberFormat="1" applyFont="1" applyFill="1" applyBorder="1" applyProtection="1">
      <protection locked="0"/>
    </xf>
    <xf numFmtId="0" fontId="73" fillId="0" borderId="3" xfId="0" applyFont="1" applyBorder="1" applyProtection="1">
      <protection hidden="1"/>
    </xf>
    <xf numFmtId="0" fontId="38" fillId="5" borderId="19" xfId="0" applyFont="1" applyFill="1" applyBorder="1" applyProtection="1">
      <protection locked="0"/>
    </xf>
    <xf numFmtId="0" fontId="38" fillId="5" borderId="1" xfId="0" applyFont="1" applyFill="1" applyBorder="1" applyProtection="1">
      <protection locked="0"/>
    </xf>
    <xf numFmtId="0" fontId="38" fillId="5" borderId="13" xfId="0" applyFont="1" applyFill="1" applyBorder="1" applyProtection="1">
      <protection locked="0"/>
    </xf>
    <xf numFmtId="14" fontId="47" fillId="0" borderId="3" xfId="0" applyNumberFormat="1" applyFont="1" applyBorder="1" applyProtection="1">
      <protection hidden="1"/>
    </xf>
    <xf numFmtId="165" fontId="38" fillId="5" borderId="19" xfId="0" applyNumberFormat="1" applyFont="1" applyFill="1" applyBorder="1" applyProtection="1">
      <protection locked="0"/>
    </xf>
    <xf numFmtId="165" fontId="38" fillId="5" borderId="1" xfId="0" applyNumberFormat="1" applyFont="1" applyFill="1" applyBorder="1" applyProtection="1">
      <protection locked="0"/>
    </xf>
    <xf numFmtId="165" fontId="38" fillId="5" borderId="13" xfId="0" applyNumberFormat="1" applyFont="1" applyFill="1" applyBorder="1" applyProtection="1">
      <protection locked="0"/>
    </xf>
    <xf numFmtId="14" fontId="54" fillId="0" borderId="0" xfId="0" applyNumberFormat="1" applyFont="1" applyAlignment="1" applyProtection="1">
      <alignment horizontal="center" vertical="center" wrapText="1"/>
      <protection hidden="1"/>
    </xf>
    <xf numFmtId="14" fontId="73" fillId="0" borderId="3" xfId="0" applyNumberFormat="1" applyFont="1" applyBorder="1" applyProtection="1">
      <protection hidden="1"/>
    </xf>
    <xf numFmtId="165" fontId="38" fillId="0" borderId="23" xfId="0" applyNumberFormat="1" applyFont="1" applyBorder="1"/>
    <xf numFmtId="0" fontId="47" fillId="0" borderId="13" xfId="0" applyFont="1" applyBorder="1" applyAlignment="1">
      <alignment horizontal="left" indent="4"/>
    </xf>
    <xf numFmtId="165" fontId="38" fillId="5" borderId="4" xfId="0" applyNumberFormat="1" applyFont="1" applyFill="1" applyBorder="1" applyProtection="1">
      <protection locked="0"/>
    </xf>
    <xf numFmtId="165" fontId="38" fillId="0" borderId="4" xfId="0" applyNumberFormat="1" applyFont="1" applyBorder="1" applyProtection="1">
      <protection hidden="1"/>
    </xf>
    <xf numFmtId="165" fontId="38" fillId="0" borderId="0" xfId="0" applyNumberFormat="1" applyFont="1"/>
    <xf numFmtId="0" fontId="74" fillId="0" borderId="0" xfId="0" applyFont="1" applyProtection="1">
      <protection hidden="1"/>
    </xf>
    <xf numFmtId="0" fontId="41" fillId="0" borderId="0" xfId="0" applyFont="1" applyProtection="1">
      <protection hidden="1"/>
    </xf>
    <xf numFmtId="14" fontId="41" fillId="0" borderId="0" xfId="0" applyNumberFormat="1" applyFont="1" applyProtection="1">
      <protection hidden="1"/>
    </xf>
    <xf numFmtId="2" fontId="39" fillId="0" borderId="0" xfId="0" applyNumberFormat="1" applyFont="1" applyProtection="1">
      <protection hidden="1"/>
    </xf>
    <xf numFmtId="166" fontId="39" fillId="0" borderId="0" xfId="0" applyNumberFormat="1" applyFont="1" applyAlignment="1" applyProtection="1">
      <alignment horizontal="right"/>
      <protection hidden="1"/>
    </xf>
    <xf numFmtId="14" fontId="50" fillId="0" borderId="0" xfId="0" applyNumberFormat="1" applyFont="1" applyProtection="1">
      <protection hidden="1"/>
    </xf>
    <xf numFmtId="167" fontId="70" fillId="9" borderId="7" xfId="0" applyNumberFormat="1" applyFont="1" applyFill="1" applyBorder="1" applyAlignment="1" applyProtection="1">
      <alignment horizontal="center" vertical="center"/>
      <protection hidden="1"/>
    </xf>
    <xf numFmtId="0" fontId="44" fillId="0" borderId="40" xfId="0" applyFont="1" applyBorder="1" applyAlignment="1" applyProtection="1">
      <alignment wrapText="1"/>
      <protection hidden="1"/>
    </xf>
    <xf numFmtId="14" fontId="38" fillId="5" borderId="9" xfId="0" applyNumberFormat="1" applyFont="1" applyFill="1" applyBorder="1" applyAlignment="1" applyProtection="1">
      <alignment horizontal="center" vertical="center"/>
      <protection locked="0"/>
    </xf>
    <xf numFmtId="0" fontId="44" fillId="0" borderId="0" xfId="0" applyFont="1" applyProtection="1">
      <protection hidden="1"/>
    </xf>
    <xf numFmtId="0" fontId="38" fillId="5" borderId="24" xfId="0" applyFont="1" applyFill="1" applyBorder="1" applyAlignment="1" applyProtection="1">
      <alignment horizontal="center"/>
      <protection locked="0"/>
    </xf>
    <xf numFmtId="0" fontId="38" fillId="5" borderId="20" xfId="0" applyFont="1" applyFill="1" applyBorder="1" applyAlignment="1" applyProtection="1">
      <alignment horizontal="center"/>
      <protection locked="0"/>
    </xf>
    <xf numFmtId="167" fontId="42" fillId="0" borderId="0" xfId="0" applyNumberFormat="1" applyFont="1" applyProtection="1">
      <protection hidden="1"/>
    </xf>
    <xf numFmtId="167" fontId="42" fillId="0" borderId="0" xfId="0" applyNumberFormat="1" applyFont="1" applyAlignment="1" applyProtection="1">
      <alignment horizontal="center"/>
      <protection hidden="1"/>
    </xf>
    <xf numFmtId="0" fontId="55" fillId="0" borderId="1" xfId="0" applyFont="1" applyBorder="1" applyAlignment="1" applyProtection="1">
      <alignment horizontal="center" vertical="center" wrapText="1"/>
      <protection hidden="1"/>
    </xf>
    <xf numFmtId="1" fontId="39" fillId="5" borderId="21" xfId="0" applyNumberFormat="1" applyFont="1" applyFill="1" applyBorder="1" applyAlignment="1" applyProtection="1">
      <alignment vertical="top" wrapText="1"/>
      <protection locked="0"/>
    </xf>
    <xf numFmtId="37" fontId="39" fillId="2" borderId="4" xfId="1" applyNumberFormat="1" applyFont="1" applyFill="1" applyBorder="1" applyProtection="1">
      <protection hidden="1"/>
    </xf>
    <xf numFmtId="0" fontId="38" fillId="2" borderId="1" xfId="0" applyFont="1" applyFill="1" applyBorder="1" applyProtection="1">
      <protection hidden="1"/>
    </xf>
    <xf numFmtId="0" fontId="39" fillId="2" borderId="1" xfId="0" applyFont="1" applyFill="1" applyBorder="1" applyProtection="1">
      <protection hidden="1"/>
    </xf>
    <xf numFmtId="0" fontId="39" fillId="5" borderId="22" xfId="0" applyFont="1" applyFill="1" applyBorder="1" applyAlignment="1" applyProtection="1">
      <alignment vertical="top" wrapText="1"/>
      <protection locked="0"/>
    </xf>
    <xf numFmtId="165" fontId="39" fillId="5" borderId="23" xfId="0" applyNumberFormat="1" applyFont="1" applyFill="1" applyBorder="1" applyAlignment="1" applyProtection="1">
      <alignment vertical="top" wrapText="1"/>
      <protection locked="0"/>
    </xf>
    <xf numFmtId="37" fontId="39" fillId="2" borderId="4" xfId="1" applyNumberFormat="1" applyFont="1" applyFill="1" applyBorder="1" applyAlignment="1" applyProtection="1">
      <alignment horizontal="center"/>
      <protection hidden="1"/>
    </xf>
    <xf numFmtId="49" fontId="54" fillId="2" borderId="1" xfId="0" applyNumberFormat="1" applyFont="1" applyFill="1" applyBorder="1" applyAlignment="1" applyProtection="1">
      <alignment horizontal="left"/>
      <protection hidden="1"/>
    </xf>
    <xf numFmtId="165" fontId="39" fillId="0" borderId="4" xfId="1" applyNumberFormat="1" applyFont="1" applyFill="1" applyBorder="1" applyProtection="1">
      <protection hidden="1"/>
    </xf>
    <xf numFmtId="0" fontId="47" fillId="0" borderId="16" xfId="0" applyFont="1" applyBorder="1" applyProtection="1">
      <protection hidden="1"/>
    </xf>
    <xf numFmtId="0" fontId="44" fillId="0" borderId="0" xfId="0" applyFont="1" applyAlignment="1" applyProtection="1">
      <alignment horizontal="center"/>
      <protection hidden="1"/>
    </xf>
    <xf numFmtId="165" fontId="38" fillId="0" borderId="7" xfId="0" applyNumberFormat="1" applyFont="1" applyBorder="1" applyProtection="1">
      <protection hidden="1"/>
    </xf>
    <xf numFmtId="0" fontId="44" fillId="0" borderId="38" xfId="0" applyFont="1" applyBorder="1" applyAlignment="1" applyProtection="1">
      <alignment horizontal="center"/>
      <protection hidden="1"/>
    </xf>
    <xf numFmtId="0" fontId="73" fillId="0" borderId="1" xfId="0" applyFont="1" applyBorder="1" applyAlignment="1" applyProtection="1">
      <alignment horizontal="center" wrapText="1"/>
      <protection hidden="1"/>
    </xf>
    <xf numFmtId="1" fontId="39" fillId="5" borderId="10" xfId="1" applyNumberFormat="1" applyFont="1" applyFill="1" applyBorder="1" applyProtection="1">
      <protection locked="0"/>
    </xf>
    <xf numFmtId="1" fontId="38" fillId="5" borderId="11" xfId="0" applyNumberFormat="1" applyFont="1" applyFill="1" applyBorder="1" applyProtection="1">
      <protection locked="0"/>
    </xf>
    <xf numFmtId="0" fontId="38" fillId="0" borderId="4" xfId="0" applyFont="1" applyBorder="1" applyProtection="1">
      <protection hidden="1"/>
    </xf>
    <xf numFmtId="165" fontId="39" fillId="5" borderId="1" xfId="1" applyNumberFormat="1" applyFont="1" applyFill="1" applyBorder="1" applyProtection="1">
      <protection locked="0"/>
    </xf>
    <xf numFmtId="165" fontId="38" fillId="2" borderId="4" xfId="0" applyNumberFormat="1" applyFont="1" applyFill="1" applyBorder="1" applyProtection="1">
      <protection hidden="1"/>
    </xf>
    <xf numFmtId="165" fontId="39" fillId="5" borderId="20" xfId="0" applyNumberFormat="1" applyFont="1" applyFill="1" applyBorder="1" applyAlignment="1" applyProtection="1">
      <alignment vertical="top" wrapText="1"/>
      <protection locked="0"/>
    </xf>
    <xf numFmtId="165" fontId="39" fillId="5" borderId="14" xfId="1" applyNumberFormat="1" applyFont="1" applyFill="1" applyBorder="1" applyProtection="1">
      <protection locked="0"/>
    </xf>
    <xf numFmtId="165" fontId="38" fillId="5" borderId="15" xfId="0" applyNumberFormat="1" applyFont="1" applyFill="1" applyBorder="1" applyProtection="1">
      <protection locked="0"/>
    </xf>
    <xf numFmtId="0" fontId="32" fillId="0" borderId="38" xfId="0" applyFont="1" applyBorder="1" applyProtection="1">
      <protection hidden="1"/>
    </xf>
    <xf numFmtId="165" fontId="38" fillId="0" borderId="38" xfId="0" applyNumberFormat="1" applyFont="1" applyBorder="1" applyProtection="1">
      <protection hidden="1"/>
    </xf>
    <xf numFmtId="0" fontId="4" fillId="8" borderId="44" xfId="4" applyFill="1" applyBorder="1" applyAlignment="1" applyProtection="1">
      <alignment horizontal="right"/>
      <protection hidden="1"/>
    </xf>
    <xf numFmtId="0" fontId="32" fillId="0" borderId="59" xfId="0" applyFont="1" applyBorder="1" applyAlignment="1" applyProtection="1">
      <alignment horizontal="left" wrapText="1"/>
      <protection locked="0"/>
    </xf>
    <xf numFmtId="0" fontId="32" fillId="0" borderId="60" xfId="0" applyFont="1" applyBorder="1" applyAlignment="1" applyProtection="1">
      <alignment horizontal="left" wrapText="1"/>
      <protection locked="0"/>
    </xf>
    <xf numFmtId="0" fontId="32" fillId="0" borderId="61" xfId="0" applyFont="1" applyBorder="1" applyAlignment="1" applyProtection="1">
      <alignment horizontal="left" wrapText="1"/>
      <protection locked="0"/>
    </xf>
    <xf numFmtId="1" fontId="39" fillId="5" borderId="18" xfId="0" applyNumberFormat="1" applyFont="1" applyFill="1" applyBorder="1" applyAlignment="1" applyProtection="1">
      <alignment wrapText="1"/>
      <protection locked="0"/>
    </xf>
    <xf numFmtId="165" fontId="39" fillId="5" borderId="19" xfId="0" applyNumberFormat="1" applyFont="1" applyFill="1" applyBorder="1" applyAlignment="1" applyProtection="1">
      <alignment wrapText="1"/>
      <protection locked="0"/>
    </xf>
    <xf numFmtId="165" fontId="38" fillId="5" borderId="22" xfId="0" applyNumberFormat="1" applyFont="1" applyFill="1" applyBorder="1" applyAlignment="1" applyProtection="1">
      <alignment horizontal="right"/>
      <protection locked="0"/>
    </xf>
    <xf numFmtId="165" fontId="39" fillId="5" borderId="23" xfId="0" applyNumberFormat="1" applyFont="1" applyFill="1" applyBorder="1" applyAlignment="1" applyProtection="1">
      <alignment horizontal="right" vertical="top" wrapText="1"/>
      <protection locked="0"/>
    </xf>
    <xf numFmtId="0" fontId="47" fillId="0" borderId="13" xfId="0" applyFont="1" applyBorder="1" applyAlignment="1">
      <alignment horizontal="left" indent="2"/>
    </xf>
    <xf numFmtId="0" fontId="54" fillId="5" borderId="36" xfId="0" applyFont="1" applyFill="1" applyBorder="1" applyAlignment="1" applyProtection="1">
      <alignment wrapText="1"/>
      <protection locked="0"/>
    </xf>
    <xf numFmtId="0" fontId="54" fillId="5" borderId="37" xfId="0" applyFont="1" applyFill="1" applyBorder="1" applyAlignment="1" applyProtection="1">
      <alignment wrapText="1"/>
      <protection locked="0"/>
    </xf>
    <xf numFmtId="0" fontId="54" fillId="5" borderId="16" xfId="0" applyFont="1" applyFill="1" applyBorder="1" applyAlignment="1" applyProtection="1">
      <alignment wrapText="1"/>
      <protection locked="0"/>
    </xf>
    <xf numFmtId="0" fontId="54" fillId="5" borderId="4" xfId="0" applyFont="1" applyFill="1" applyBorder="1" applyAlignment="1" applyProtection="1">
      <alignment wrapText="1"/>
      <protection locked="0"/>
    </xf>
    <xf numFmtId="0" fontId="54" fillId="5" borderId="29" xfId="0" applyFont="1" applyFill="1" applyBorder="1" applyAlignment="1" applyProtection="1">
      <alignment wrapText="1"/>
      <protection locked="0"/>
    </xf>
    <xf numFmtId="0" fontId="47" fillId="0" borderId="0" xfId="0" applyFont="1" applyAlignment="1" applyProtection="1">
      <alignment horizontal="left" vertical="top" wrapText="1"/>
      <protection hidden="1"/>
    </xf>
    <xf numFmtId="0" fontId="10" fillId="7" borderId="0" xfId="0" applyFont="1" applyFill="1" applyAlignment="1" applyProtection="1">
      <alignment horizontal="right"/>
      <protection hidden="1"/>
    </xf>
    <xf numFmtId="0" fontId="23" fillId="7" borderId="0" xfId="0" applyFont="1" applyFill="1" applyAlignment="1" applyProtection="1">
      <alignment horizontal="right"/>
      <protection hidden="1"/>
    </xf>
    <xf numFmtId="0" fontId="38" fillId="5" borderId="31" xfId="0" applyFont="1" applyFill="1" applyBorder="1" applyProtection="1">
      <protection locked="0"/>
    </xf>
    <xf numFmtId="0" fontId="38" fillId="5" borderId="35" xfId="0" applyFont="1" applyFill="1" applyBorder="1" applyProtection="1">
      <protection locked="0"/>
    </xf>
    <xf numFmtId="0" fontId="38" fillId="5" borderId="32" xfId="0" applyFont="1" applyFill="1" applyBorder="1" applyProtection="1">
      <protection locked="0"/>
    </xf>
    <xf numFmtId="0" fontId="55" fillId="0" borderId="0" xfId="0" applyFont="1" applyAlignment="1" applyProtection="1">
      <alignment vertical="top" wrapText="1"/>
      <protection hidden="1"/>
    </xf>
    <xf numFmtId="0" fontId="54" fillId="5" borderId="49" xfId="0" applyFont="1" applyFill="1" applyBorder="1" applyAlignment="1" applyProtection="1">
      <alignment wrapText="1"/>
      <protection locked="0"/>
    </xf>
    <xf numFmtId="0" fontId="54" fillId="5" borderId="30" xfId="0" applyFont="1" applyFill="1" applyBorder="1" applyAlignment="1" applyProtection="1">
      <alignment wrapText="1"/>
      <protection locked="0"/>
    </xf>
    <xf numFmtId="0" fontId="38" fillId="5" borderId="17" xfId="0" applyFont="1" applyFill="1" applyBorder="1" applyProtection="1">
      <protection locked="0"/>
    </xf>
    <xf numFmtId="0" fontId="38" fillId="5" borderId="33" xfId="0" applyFont="1" applyFill="1" applyBorder="1" applyProtection="1">
      <protection locked="0"/>
    </xf>
    <xf numFmtId="0" fontId="41" fillId="0" borderId="34" xfId="0" applyFont="1" applyBorder="1" applyAlignment="1" applyProtection="1">
      <alignment horizontal="center"/>
      <protection hidden="1"/>
    </xf>
    <xf numFmtId="0" fontId="41" fillId="0" borderId="27" xfId="0" applyFont="1" applyBorder="1" applyAlignment="1" applyProtection="1">
      <alignment horizontal="center"/>
      <protection hidden="1"/>
    </xf>
    <xf numFmtId="0" fontId="73" fillId="0" borderId="3" xfId="0" applyFont="1" applyBorder="1" applyAlignment="1" applyProtection="1">
      <alignment vertical="center"/>
      <protection hidden="1"/>
    </xf>
    <xf numFmtId="0" fontId="73" fillId="0" borderId="4" xfId="0" applyFont="1" applyBorder="1" applyAlignment="1" applyProtection="1">
      <alignment vertical="center"/>
      <protection hidden="1"/>
    </xf>
    <xf numFmtId="165" fontId="72" fillId="0" borderId="1" xfId="0" applyNumberFormat="1" applyFont="1" applyBorder="1" applyAlignment="1" applyProtection="1">
      <alignment horizontal="center"/>
      <protection hidden="1"/>
    </xf>
    <xf numFmtId="0" fontId="25" fillId="9" borderId="0" xfId="0" applyFont="1" applyFill="1" applyAlignment="1">
      <alignment wrapText="1"/>
    </xf>
    <xf numFmtId="0" fontId="38" fillId="5" borderId="31" xfId="0" applyFont="1" applyFill="1" applyBorder="1" applyAlignment="1" applyProtection="1">
      <alignment horizontal="left" vertical="center"/>
      <protection locked="0"/>
    </xf>
    <xf numFmtId="0" fontId="38" fillId="5" borderId="35" xfId="0" applyFont="1" applyFill="1" applyBorder="1" applyAlignment="1" applyProtection="1">
      <alignment horizontal="left" vertical="center"/>
      <protection locked="0"/>
    </xf>
    <xf numFmtId="0" fontId="38" fillId="5" borderId="32" xfId="0" applyFont="1" applyFill="1" applyBorder="1" applyAlignment="1" applyProtection="1">
      <alignment horizontal="left" vertical="center"/>
      <protection locked="0"/>
    </xf>
    <xf numFmtId="164" fontId="44" fillId="0" borderId="0" xfId="0" applyNumberFormat="1" applyFont="1" applyAlignment="1" applyProtection="1">
      <alignment horizontal="center" vertical="top" wrapText="1"/>
      <protection hidden="1"/>
    </xf>
    <xf numFmtId="164" fontId="44" fillId="0" borderId="7" xfId="0" applyNumberFormat="1" applyFont="1" applyBorder="1" applyAlignment="1" applyProtection="1">
      <alignment horizontal="center" vertical="top" wrapText="1"/>
      <protection hidden="1"/>
    </xf>
    <xf numFmtId="0" fontId="47" fillId="0" borderId="47" xfId="0" applyFont="1" applyBorder="1" applyAlignment="1" applyProtection="1">
      <alignment horizontal="center" vertical="center" wrapText="1"/>
      <protection hidden="1"/>
    </xf>
    <xf numFmtId="49" fontId="54" fillId="5" borderId="31" xfId="0" applyNumberFormat="1" applyFont="1" applyFill="1" applyBorder="1" applyAlignment="1" applyProtection="1">
      <alignment horizontal="left"/>
      <protection locked="0"/>
    </xf>
    <xf numFmtId="49" fontId="54" fillId="5" borderId="48" xfId="0" applyNumberFormat="1" applyFont="1" applyFill="1" applyBorder="1" applyAlignment="1" applyProtection="1">
      <alignment horizontal="left"/>
      <protection locked="0"/>
    </xf>
    <xf numFmtId="0" fontId="74" fillId="0" borderId="16" xfId="0" applyFont="1" applyBorder="1" applyAlignment="1">
      <alignment horizontal="center"/>
    </xf>
    <xf numFmtId="0" fontId="74" fillId="0" borderId="38" xfId="0" applyFont="1" applyBorder="1" applyAlignment="1">
      <alignment horizontal="center"/>
    </xf>
    <xf numFmtId="0" fontId="74" fillId="0" borderId="26" xfId="0" applyFont="1" applyBorder="1" applyAlignment="1">
      <alignment horizontal="center"/>
    </xf>
    <xf numFmtId="0" fontId="73" fillId="0" borderId="16" xfId="0" applyFont="1" applyBorder="1" applyAlignment="1" applyProtection="1">
      <alignment horizontal="center"/>
      <protection hidden="1"/>
    </xf>
    <xf numFmtId="0" fontId="47" fillId="0" borderId="3" xfId="0" applyFont="1" applyBorder="1"/>
    <xf numFmtId="0" fontId="47" fillId="0" borderId="16" xfId="0" applyFont="1" applyBorder="1"/>
    <xf numFmtId="0" fontId="47" fillId="0" borderId="34" xfId="0" applyFont="1" applyBorder="1" applyAlignment="1">
      <alignment vertical="center" wrapText="1"/>
    </xf>
    <xf numFmtId="0" fontId="47" fillId="0" borderId="25" xfId="0" applyFont="1" applyBorder="1" applyAlignment="1">
      <alignment vertical="center" wrapText="1"/>
    </xf>
    <xf numFmtId="0" fontId="47" fillId="0" borderId="8" xfId="0" applyFont="1" applyBorder="1" applyAlignment="1">
      <alignment vertical="center" wrapText="1"/>
    </xf>
    <xf numFmtId="0" fontId="47" fillId="0" borderId="38" xfId="0" applyFont="1" applyBorder="1" applyAlignment="1">
      <alignment vertical="center" wrapText="1"/>
    </xf>
    <xf numFmtId="165" fontId="41" fillId="0" borderId="0" xfId="0" applyNumberFormat="1" applyFont="1" applyAlignment="1" applyProtection="1">
      <alignment horizontal="center" vertical="center" wrapText="1"/>
      <protection hidden="1"/>
    </xf>
    <xf numFmtId="0" fontId="41" fillId="0" borderId="0" xfId="0" applyFont="1" applyAlignment="1" applyProtection="1">
      <alignment horizontal="right" vertical="center" wrapText="1"/>
      <protection hidden="1"/>
    </xf>
    <xf numFmtId="0" fontId="73" fillId="0" borderId="0" xfId="0" applyFont="1" applyAlignment="1" applyProtection="1">
      <alignment horizontal="left"/>
      <protection hidden="1"/>
    </xf>
    <xf numFmtId="0" fontId="74" fillId="0" borderId="0" xfId="0" applyFont="1" applyAlignment="1" applyProtection="1">
      <alignment horizontal="left" wrapText="1"/>
      <protection hidden="1"/>
    </xf>
    <xf numFmtId="0" fontId="74" fillId="0" borderId="7" xfId="0" applyFont="1" applyBorder="1" applyAlignment="1" applyProtection="1">
      <alignment horizontal="left" wrapText="1"/>
      <protection hidden="1"/>
    </xf>
    <xf numFmtId="0" fontId="38" fillId="2" borderId="27"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47" fillId="2" borderId="25" xfId="0" applyFont="1" applyFill="1" applyBorder="1" applyAlignment="1" applyProtection="1">
      <alignment horizontal="center" vertical="center" wrapText="1"/>
      <protection hidden="1"/>
    </xf>
    <xf numFmtId="0" fontId="47" fillId="2" borderId="27" xfId="0" applyFont="1" applyFill="1" applyBorder="1" applyAlignment="1" applyProtection="1">
      <alignment horizontal="center" vertical="center" wrapText="1"/>
      <protection hidden="1"/>
    </xf>
    <xf numFmtId="0" fontId="47" fillId="2" borderId="0" xfId="0" applyFont="1" applyFill="1" applyAlignment="1" applyProtection="1">
      <alignment horizontal="center" vertical="center" wrapText="1"/>
      <protection hidden="1"/>
    </xf>
    <xf numFmtId="0" fontId="47" fillId="2" borderId="7" xfId="0" applyFont="1" applyFill="1" applyBorder="1" applyAlignment="1" applyProtection="1">
      <alignment horizontal="center" vertical="center" wrapText="1"/>
      <protection hidden="1"/>
    </xf>
    <xf numFmtId="164" fontId="54" fillId="5" borderId="31" xfId="0" applyNumberFormat="1" applyFont="1" applyFill="1" applyBorder="1" applyAlignment="1" applyProtection="1">
      <alignment horizontal="left" vertical="center"/>
      <protection locked="0"/>
    </xf>
    <xf numFmtId="164" fontId="54" fillId="5" borderId="48" xfId="0" applyNumberFormat="1" applyFont="1" applyFill="1" applyBorder="1" applyAlignment="1" applyProtection="1">
      <alignment horizontal="left" vertical="center"/>
      <protection locked="0"/>
    </xf>
    <xf numFmtId="0" fontId="44" fillId="0" borderId="34" xfId="0" applyFont="1" applyBorder="1" applyAlignment="1" applyProtection="1">
      <alignment horizontal="left" vertical="top" wrapText="1"/>
      <protection hidden="1"/>
    </xf>
    <xf numFmtId="0" fontId="44" fillId="0" borderId="40" xfId="0" applyFont="1" applyBorder="1" applyAlignment="1" applyProtection="1">
      <alignment horizontal="left" vertical="top" wrapText="1"/>
      <protection hidden="1"/>
    </xf>
    <xf numFmtId="0" fontId="73" fillId="0" borderId="25" xfId="0" applyFont="1" applyBorder="1" applyAlignment="1">
      <alignment horizontal="center"/>
    </xf>
    <xf numFmtId="0" fontId="73" fillId="0" borderId="66" xfId="0" applyFont="1" applyBorder="1" applyAlignment="1">
      <alignment horizontal="center"/>
    </xf>
    <xf numFmtId="0" fontId="47" fillId="0" borderId="65" xfId="0" applyFont="1" applyBorder="1" applyAlignment="1">
      <alignment horizontal="right"/>
    </xf>
    <xf numFmtId="0" fontId="47" fillId="0" borderId="66" xfId="0" applyFont="1" applyBorder="1" applyAlignment="1">
      <alignment horizontal="right"/>
    </xf>
    <xf numFmtId="0" fontId="74" fillId="0" borderId="47" xfId="0" applyFont="1" applyBorder="1" applyAlignment="1" applyProtection="1">
      <alignment horizontal="center" vertical="center" wrapText="1"/>
      <protection hidden="1"/>
    </xf>
    <xf numFmtId="0" fontId="54" fillId="0" borderId="3" xfId="0" applyFont="1" applyBorder="1" applyAlignment="1" applyProtection="1">
      <alignment vertical="center" wrapText="1"/>
      <protection hidden="1"/>
    </xf>
    <xf numFmtId="0" fontId="54" fillId="0" borderId="16" xfId="0" applyFont="1" applyBorder="1" applyAlignment="1" applyProtection="1">
      <alignment vertical="center" wrapText="1"/>
      <protection hidden="1"/>
    </xf>
    <xf numFmtId="0" fontId="54" fillId="0" borderId="64" xfId="0" applyFont="1" applyBorder="1" applyAlignment="1" applyProtection="1">
      <alignment vertical="center" wrapText="1"/>
      <protection hidden="1"/>
    </xf>
    <xf numFmtId="0" fontId="73" fillId="0" borderId="3" xfId="0" applyFont="1" applyBorder="1" applyAlignment="1" applyProtection="1">
      <alignment vertical="center" wrapText="1"/>
      <protection hidden="1"/>
    </xf>
    <xf numFmtId="0" fontId="73" fillId="0" borderId="64" xfId="0" applyFont="1" applyBorder="1" applyAlignment="1" applyProtection="1">
      <alignment vertical="center" wrapText="1"/>
      <protection hidden="1"/>
    </xf>
    <xf numFmtId="0" fontId="47" fillId="0" borderId="3" xfId="0" applyFont="1" applyBorder="1" applyAlignment="1" applyProtection="1">
      <alignment vertical="center"/>
      <protection hidden="1"/>
    </xf>
    <xf numFmtId="0" fontId="47" fillId="0" borderId="64" xfId="0" applyFont="1" applyBorder="1" applyAlignment="1" applyProtection="1">
      <alignment vertical="center"/>
      <protection hidden="1"/>
    </xf>
    <xf numFmtId="0" fontId="47" fillId="0" borderId="3" xfId="0" applyFont="1" applyBorder="1" applyProtection="1">
      <protection hidden="1"/>
    </xf>
    <xf numFmtId="0" fontId="47" fillId="0" borderId="64" xfId="0" applyFont="1" applyBorder="1" applyProtection="1">
      <protection hidden="1"/>
    </xf>
    <xf numFmtId="0" fontId="44" fillId="0" borderId="34" xfId="0" applyFont="1" applyBorder="1" applyAlignment="1" applyProtection="1">
      <alignment vertical="top" wrapText="1"/>
      <protection hidden="1"/>
    </xf>
    <xf numFmtId="0" fontId="44" fillId="0" borderId="40" xfId="0" applyFont="1" applyBorder="1" applyAlignment="1" applyProtection="1">
      <alignment vertical="top" wrapText="1"/>
      <protection hidden="1"/>
    </xf>
    <xf numFmtId="0" fontId="29" fillId="9" borderId="0" xfId="0" applyFont="1" applyFill="1" applyAlignment="1">
      <alignment wrapText="1"/>
    </xf>
    <xf numFmtId="0" fontId="25" fillId="9" borderId="0" xfId="0" applyFont="1" applyFill="1" applyAlignment="1">
      <alignment horizontal="left" wrapText="1"/>
    </xf>
    <xf numFmtId="0" fontId="30" fillId="4" borderId="0" xfId="0" applyFont="1" applyFill="1" applyAlignment="1">
      <alignment wrapText="1"/>
    </xf>
    <xf numFmtId="165" fontId="41" fillId="0" borderId="0" xfId="0" applyNumberFormat="1" applyFont="1" applyAlignment="1" applyProtection="1">
      <alignment vertical="top" wrapText="1"/>
      <protection hidden="1"/>
    </xf>
    <xf numFmtId="0" fontId="73" fillId="0" borderId="3" xfId="0" applyFont="1" applyBorder="1"/>
    <xf numFmtId="0" fontId="73" fillId="0" borderId="16" xfId="0" applyFont="1" applyBorder="1"/>
    <xf numFmtId="0" fontId="54" fillId="0" borderId="2" xfId="0" applyFont="1" applyBorder="1"/>
    <xf numFmtId="0" fontId="54" fillId="0" borderId="8" xfId="0" applyFont="1" applyBorder="1"/>
    <xf numFmtId="165" fontId="74" fillId="0" borderId="40" xfId="0" applyNumberFormat="1" applyFont="1" applyBorder="1" applyAlignment="1" applyProtection="1">
      <alignment horizontal="left" vertical="top" wrapText="1"/>
      <protection hidden="1"/>
    </xf>
    <xf numFmtId="165" fontId="74" fillId="0" borderId="0" xfId="0" applyNumberFormat="1" applyFont="1" applyAlignment="1" applyProtection="1">
      <alignment horizontal="left" vertical="top" wrapText="1"/>
      <protection hidden="1"/>
    </xf>
    <xf numFmtId="165" fontId="74" fillId="0" borderId="7" xfId="0" applyNumberFormat="1" applyFont="1" applyBorder="1" applyAlignment="1" applyProtection="1">
      <alignment horizontal="left" vertical="top" wrapText="1"/>
      <protection hidden="1"/>
    </xf>
    <xf numFmtId="0" fontId="27" fillId="9" borderId="0" xfId="0" applyFont="1" applyFill="1" applyAlignment="1">
      <alignment wrapText="1"/>
    </xf>
    <xf numFmtId="0" fontId="47" fillId="0" borderId="3" xfId="0" applyFont="1" applyBorder="1" applyAlignment="1" applyProtection="1">
      <alignment horizontal="left"/>
      <protection hidden="1"/>
    </xf>
    <xf numFmtId="0" fontId="47" fillId="0" borderId="16" xfId="0" applyFont="1" applyBorder="1" applyAlignment="1" applyProtection="1">
      <alignment horizontal="left"/>
      <protection hidden="1"/>
    </xf>
    <xf numFmtId="0" fontId="25" fillId="9" borderId="0" xfId="0" applyFont="1" applyFill="1" applyAlignment="1">
      <alignment vertical="top" wrapText="1"/>
    </xf>
    <xf numFmtId="0" fontId="47" fillId="0" borderId="34" xfId="0" applyFont="1" applyBorder="1" applyAlignment="1" applyProtection="1">
      <alignment horizontal="left"/>
      <protection hidden="1"/>
    </xf>
    <xf numFmtId="0" fontId="47" fillId="0" borderId="25" xfId="0" applyFont="1" applyBorder="1" applyAlignment="1" applyProtection="1">
      <alignment horizontal="left"/>
      <protection hidden="1"/>
    </xf>
    <xf numFmtId="0" fontId="47" fillId="5" borderId="31" xfId="0" applyFont="1" applyFill="1" applyBorder="1" applyAlignment="1" applyProtection="1">
      <alignment horizontal="left"/>
      <protection locked="0"/>
    </xf>
    <xf numFmtId="0" fontId="47" fillId="5" borderId="32" xfId="0" applyFont="1" applyFill="1" applyBorder="1" applyAlignment="1" applyProtection="1">
      <alignment horizontal="left"/>
      <protection locked="0"/>
    </xf>
    <xf numFmtId="0" fontId="38" fillId="0" borderId="1" xfId="0" applyFont="1" applyBorder="1" applyProtection="1">
      <protection hidden="1"/>
    </xf>
    <xf numFmtId="0" fontId="47" fillId="0" borderId="16" xfId="0" applyFont="1" applyBorder="1" applyProtection="1">
      <protection hidden="1"/>
    </xf>
    <xf numFmtId="0" fontId="68" fillId="0" borderId="1" xfId="4" applyFont="1" applyBorder="1" applyProtection="1">
      <protection hidden="1"/>
    </xf>
    <xf numFmtId="0" fontId="64" fillId="9" borderId="0" xfId="0" applyFont="1" applyFill="1" applyAlignment="1">
      <alignment wrapText="1"/>
    </xf>
    <xf numFmtId="0" fontId="55" fillId="10" borderId="40" xfId="0" applyFont="1" applyFill="1" applyBorder="1" applyAlignment="1" applyProtection="1">
      <alignment horizontal="center" vertical="center" wrapText="1"/>
      <protection hidden="1"/>
    </xf>
    <xf numFmtId="0" fontId="55" fillId="10" borderId="7" xfId="0" applyFont="1" applyFill="1" applyBorder="1" applyAlignment="1" applyProtection="1">
      <alignment horizontal="center" vertical="center" wrapText="1"/>
      <protection hidden="1"/>
    </xf>
    <xf numFmtId="0" fontId="60" fillId="7" borderId="0" xfId="4" applyFont="1" applyFill="1" applyAlignment="1" applyProtection="1">
      <alignment horizontal="left" vertical="top" wrapText="1"/>
      <protection hidden="1"/>
    </xf>
    <xf numFmtId="0" fontId="33" fillId="7" borderId="63" xfId="0" applyFont="1" applyFill="1" applyBorder="1" applyAlignment="1">
      <alignment horizontal="center" wrapText="1"/>
    </xf>
    <xf numFmtId="0" fontId="33" fillId="7" borderId="0" xfId="0" applyFont="1" applyFill="1" applyAlignment="1">
      <alignment horizontal="center" wrapText="1"/>
    </xf>
    <xf numFmtId="0" fontId="63" fillId="9" borderId="38" xfId="0" applyFont="1" applyFill="1" applyBorder="1" applyAlignment="1" applyProtection="1">
      <alignment horizontal="center" vertical="center" wrapText="1"/>
      <protection hidden="1"/>
    </xf>
    <xf numFmtId="0" fontId="43" fillId="0" borderId="0" xfId="0" applyFont="1"/>
    <xf numFmtId="0" fontId="24" fillId="8" borderId="0" xfId="0" applyFont="1" applyFill="1" applyAlignment="1">
      <alignment wrapText="1"/>
    </xf>
    <xf numFmtId="0" fontId="38" fillId="9" borderId="39" xfId="0" applyFont="1" applyFill="1" applyBorder="1" applyAlignment="1">
      <alignment horizontal="left" vertical="top"/>
    </xf>
    <xf numFmtId="0" fontId="38" fillId="9" borderId="35" xfId="0" applyFont="1" applyFill="1" applyBorder="1" applyAlignment="1">
      <alignment horizontal="left" vertical="top"/>
    </xf>
    <xf numFmtId="0" fontId="38" fillId="9" borderId="32" xfId="0" applyFont="1" applyFill="1" applyBorder="1" applyAlignment="1">
      <alignment horizontal="left" vertical="top"/>
    </xf>
  </cellXfs>
  <cellStyles count="5">
    <cellStyle name="Currency" xfId="1" builtinId="4"/>
    <cellStyle name="Currency 2" xfId="2" xr:uid="{00000000-0005-0000-0000-000001000000}"/>
    <cellStyle name="Hyperlink" xfId="4" builtinId="8"/>
    <cellStyle name="Normal" xfId="0" builtinId="0"/>
    <cellStyle name="Normal 2" xfId="3" xr:uid="{00000000-0005-0000-0000-000004000000}"/>
  </cellStyles>
  <dxfs count="577">
    <dxf>
      <font>
        <strike val="0"/>
        <outline val="0"/>
        <shadow val="0"/>
        <u val="none"/>
        <vertAlign val="baseline"/>
        <sz val="12"/>
        <color theme="1"/>
        <name val="Arial"/>
        <scheme val="none"/>
      </font>
      <alignment horizontal="left" vertical="bottom" textRotation="0" wrapText="1" indent="0" justifyLastLine="0" shrinkToFit="0" readingOrder="0"/>
      <border diagonalUp="0" diagonalDown="0" outline="0">
        <left/>
        <right/>
        <top style="thin">
          <color theme="1" tint="0.499984740745262"/>
        </top>
        <bottom style="thin">
          <color theme="1" tint="0.499984740745262"/>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bottom" textRotation="0" wrapText="1" indent="0" justifyLastLine="0" shrinkToFit="0" readingOrder="0"/>
      <protection locked="0" hidden="0"/>
    </dxf>
    <dxf>
      <border outline="0">
        <bottom style="double">
          <color indexed="64"/>
        </bottom>
      </border>
    </dxf>
    <dxf>
      <font>
        <b/>
        <i val="0"/>
        <strike val="0"/>
        <condense val="0"/>
        <extend val="0"/>
        <outline val="0"/>
        <shadow val="0"/>
        <u val="none"/>
        <vertAlign val="baseline"/>
        <sz val="12"/>
        <color theme="0"/>
        <name val="Times New Roman"/>
        <scheme val="none"/>
      </font>
      <fill>
        <patternFill patternType="solid">
          <fgColor indexed="64"/>
          <bgColor theme="3"/>
        </patternFill>
      </fill>
      <alignment horizontal="center" vertical="bottom" textRotation="0" wrapText="1" indent="0" justifyLastLine="0" shrinkToFit="0" readingOrder="0"/>
      <protection locked="1" hidden="0"/>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ont>
        <color theme="0" tint="-0.14996795556505021"/>
      </font>
    </dxf>
    <dxf>
      <font>
        <b/>
        <i val="0"/>
        <color rgb="FFFF0000"/>
      </font>
    </dxf>
    <dxf>
      <font>
        <color theme="0" tint="-0.14996795556505021"/>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color theme="0"/>
      </font>
    </dxf>
  </dxfs>
  <tableStyles count="0" defaultTableStyle="TableStyleMedium9" defaultPivotStyle="PivotStyleLight16"/>
  <colors>
    <mruColors>
      <color rgb="FFE5E5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0.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2.xml.rels><?xml version="1.0" encoding="UTF-8" standalone="yes"?>
<Relationships xmlns="http://schemas.openxmlformats.org/package/2006/relationships"><Relationship Id="rId8" Type="http://schemas.openxmlformats.org/officeDocument/2006/relationships/hyperlink" Target="#'HH Member 8'!A3"/><Relationship Id="rId3" Type="http://schemas.openxmlformats.org/officeDocument/2006/relationships/hyperlink" Target="#'HH Member 5'!A3"/><Relationship Id="rId7" Type="http://schemas.openxmlformats.org/officeDocument/2006/relationships/hyperlink" Target="#'HH Member 7'!A3"/><Relationship Id="rId2" Type="http://schemas.openxmlformats.org/officeDocument/2006/relationships/hyperlink" Target="#'HH Member 4'!A3"/><Relationship Id="rId1" Type="http://schemas.openxmlformats.org/officeDocument/2006/relationships/hyperlink" Target="#'HH Member 1'!A3"/><Relationship Id="rId6" Type="http://schemas.openxmlformats.org/officeDocument/2006/relationships/hyperlink" Target="#'HH Member 3'!A3"/><Relationship Id="rId11" Type="http://schemas.openxmlformats.org/officeDocument/2006/relationships/image" Target="../media/image1.png"/><Relationship Id="rId5" Type="http://schemas.openxmlformats.org/officeDocument/2006/relationships/hyperlink" Target="#'HH Member 2'!A3"/><Relationship Id="rId10" Type="http://schemas.openxmlformats.org/officeDocument/2006/relationships/hyperlink" Target="#Notes!A1"/><Relationship Id="rId4" Type="http://schemas.openxmlformats.org/officeDocument/2006/relationships/hyperlink" Target="#'HH Member 6'!A3"/><Relationship Id="rId9"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2'!A3"/></Relationships>
</file>

<file path=xl/drawings/_rels/drawing4.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3'!A3"/></Relationships>
</file>

<file path=xl/drawings/_rels/drawing5.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4'!A3"/></Relationships>
</file>

<file path=xl/drawings/_rels/drawing6.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5'!A3"/></Relationships>
</file>

<file path=xl/drawings/_rels/drawing7.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6'!A3"/></Relationships>
</file>

<file path=xl/drawings/_rels/drawing8.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7'!A3"/></Relationships>
</file>

<file path=xl/drawings/_rels/drawing9.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8'!A3"/></Relationships>
</file>

<file path=xl/drawings/drawing1.xml><?xml version="1.0" encoding="utf-8"?>
<xdr:wsDr xmlns:xdr="http://schemas.openxmlformats.org/drawingml/2006/spreadsheetDrawing" xmlns:a="http://schemas.openxmlformats.org/drawingml/2006/main">
  <xdr:twoCellAnchor>
    <xdr:from>
      <xdr:col>1</xdr:col>
      <xdr:colOff>2809816</xdr:colOff>
      <xdr:row>71</xdr:row>
      <xdr:rowOff>0</xdr:rowOff>
    </xdr:from>
    <xdr:to>
      <xdr:col>1</xdr:col>
      <xdr:colOff>3990916</xdr:colOff>
      <xdr:row>71</xdr:row>
      <xdr:rowOff>257175</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000-000002000000}"/>
            </a:ext>
          </a:extLst>
        </xdr:cNvPr>
        <xdr:cNvSpPr/>
      </xdr:nvSpPr>
      <xdr:spPr>
        <a:xfrm>
          <a:off x="3083660" y="18418969"/>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285</xdr:row>
      <xdr:rowOff>66675</xdr:rowOff>
    </xdr:from>
    <xdr:to>
      <xdr:col>1</xdr:col>
      <xdr:colOff>1085850</xdr:colOff>
      <xdr:row>285</xdr:row>
      <xdr:rowOff>340995</xdr:rowOff>
    </xdr:to>
    <xdr:sp macro="" textlink="">
      <xdr:nvSpPr>
        <xdr:cNvPr id="3" name="Rounded Rectangle 2">
          <a:hlinkClick xmlns:r="http://schemas.openxmlformats.org/officeDocument/2006/relationships" r:id="rId1" tooltip="Household Summary"/>
          <a:extLst>
            <a:ext uri="{FF2B5EF4-FFF2-40B4-BE49-F238E27FC236}">
              <a16:creationId xmlns:a16="http://schemas.microsoft.com/office/drawing/2014/main" id="{00000000-0008-0000-0900-000003000000}"/>
            </a:ext>
          </a:extLst>
        </xdr:cNvPr>
        <xdr:cNvSpPr/>
      </xdr:nvSpPr>
      <xdr:spPr>
        <a:xfrm>
          <a:off x="19050" y="6584632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1" tooltip="Household Summary"/>
          <a:extLst>
            <a:ext uri="{FF2B5EF4-FFF2-40B4-BE49-F238E27FC236}">
              <a16:creationId xmlns:a16="http://schemas.microsoft.com/office/drawing/2014/main" id="{00000000-0008-0000-09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3228975</xdr:colOff>
      <xdr:row>35</xdr:row>
      <xdr:rowOff>1</xdr:rowOff>
    </xdr:from>
    <xdr:to>
      <xdr:col>1</xdr:col>
      <xdr:colOff>4410075</xdr:colOff>
      <xdr:row>36</xdr:row>
      <xdr:rowOff>9526</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A00-000002000000}"/>
            </a:ext>
          </a:extLst>
        </xdr:cNvPr>
        <xdr:cNvSpPr/>
      </xdr:nvSpPr>
      <xdr:spPr>
        <a:xfrm>
          <a:off x="3505200" y="7019926"/>
          <a:ext cx="1181100" cy="2095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762000</xdr:colOff>
      <xdr:row>37</xdr:row>
      <xdr:rowOff>9525</xdr:rowOff>
    </xdr:from>
    <xdr:to>
      <xdr:col>8</xdr:col>
      <xdr:colOff>0</xdr:colOff>
      <xdr:row>38</xdr:row>
      <xdr:rowOff>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43525" y="864870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1</a:t>
          </a:r>
        </a:p>
      </xdr:txBody>
    </xdr:sp>
    <xdr:clientData/>
  </xdr:twoCellAnchor>
  <xdr:twoCellAnchor>
    <xdr:from>
      <xdr:col>1</xdr:col>
      <xdr:colOff>200025</xdr:colOff>
      <xdr:row>19</xdr:row>
      <xdr:rowOff>26194</xdr:rowOff>
    </xdr:from>
    <xdr:to>
      <xdr:col>1</xdr:col>
      <xdr:colOff>628650</xdr:colOff>
      <xdr:row>19</xdr:row>
      <xdr:rowOff>188119</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14325" y="48648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4</a:t>
          </a:r>
          <a:endParaRPr lang="en-US" sz="1000">
            <a:solidFill>
              <a:schemeClr val="tx1">
                <a:lumMod val="75000"/>
                <a:lumOff val="25000"/>
              </a:schemeClr>
            </a:solidFill>
          </a:endParaRPr>
        </a:p>
      </xdr:txBody>
    </xdr:sp>
    <xdr:clientData/>
  </xdr:twoCellAnchor>
  <xdr:twoCellAnchor>
    <xdr:from>
      <xdr:col>1</xdr:col>
      <xdr:colOff>200025</xdr:colOff>
      <xdr:row>20</xdr:row>
      <xdr:rowOff>24005</xdr:rowOff>
    </xdr:from>
    <xdr:to>
      <xdr:col>1</xdr:col>
      <xdr:colOff>628650</xdr:colOff>
      <xdr:row>20</xdr:row>
      <xdr:rowOff>185930</xdr:rowOff>
    </xdr:to>
    <xdr:sp macro="" textlink="">
      <xdr:nvSpPr>
        <xdr:cNvPr id="6" name="Pentagon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13295" y="506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5</a:t>
          </a:r>
          <a:endParaRPr lang="en-US" sz="1000">
            <a:solidFill>
              <a:schemeClr val="tx1">
                <a:lumMod val="75000"/>
                <a:lumOff val="25000"/>
              </a:schemeClr>
            </a:solidFill>
          </a:endParaRPr>
        </a:p>
      </xdr:txBody>
    </xdr:sp>
    <xdr:clientData/>
  </xdr:twoCellAnchor>
  <xdr:twoCellAnchor>
    <xdr:from>
      <xdr:col>1</xdr:col>
      <xdr:colOff>200025</xdr:colOff>
      <xdr:row>21</xdr:row>
      <xdr:rowOff>26194</xdr:rowOff>
    </xdr:from>
    <xdr:to>
      <xdr:col>1</xdr:col>
      <xdr:colOff>628650</xdr:colOff>
      <xdr:row>21</xdr:row>
      <xdr:rowOff>188119</xdr:rowOff>
    </xdr:to>
    <xdr:sp macro="" textlink="">
      <xdr:nvSpPr>
        <xdr:cNvPr id="7" name="Pentagon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314325" y="52839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6</a:t>
          </a:r>
          <a:endParaRPr lang="en-US" sz="1000">
            <a:solidFill>
              <a:schemeClr val="tx1">
                <a:lumMod val="75000"/>
                <a:lumOff val="25000"/>
              </a:schemeClr>
            </a:solidFill>
          </a:endParaRPr>
        </a:p>
      </xdr:txBody>
    </xdr:sp>
    <xdr:clientData/>
  </xdr:twoCellAnchor>
  <xdr:twoCellAnchor>
    <xdr:from>
      <xdr:col>1</xdr:col>
      <xdr:colOff>205740</xdr:colOff>
      <xdr:row>16</xdr:row>
      <xdr:rowOff>21908</xdr:rowOff>
    </xdr:from>
    <xdr:to>
      <xdr:col>1</xdr:col>
      <xdr:colOff>634365</xdr:colOff>
      <xdr:row>16</xdr:row>
      <xdr:rowOff>183833</xdr:rowOff>
    </xdr:to>
    <xdr:sp macro="" textlink="">
      <xdr:nvSpPr>
        <xdr:cNvPr id="8" name="Pentagon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320040" y="423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1</a:t>
          </a:r>
          <a:endParaRPr lang="en-US" sz="1000">
            <a:solidFill>
              <a:schemeClr val="tx1">
                <a:lumMod val="75000"/>
                <a:lumOff val="25000"/>
              </a:schemeClr>
            </a:solidFill>
          </a:endParaRPr>
        </a:p>
      </xdr:txBody>
    </xdr:sp>
    <xdr:clientData/>
  </xdr:twoCellAnchor>
  <xdr:twoCellAnchor>
    <xdr:from>
      <xdr:col>1</xdr:col>
      <xdr:colOff>205740</xdr:colOff>
      <xdr:row>17</xdr:row>
      <xdr:rowOff>21907</xdr:rowOff>
    </xdr:from>
    <xdr:to>
      <xdr:col>1</xdr:col>
      <xdr:colOff>634365</xdr:colOff>
      <xdr:row>17</xdr:row>
      <xdr:rowOff>183832</xdr:rowOff>
    </xdr:to>
    <xdr:sp macro="" textlink="">
      <xdr:nvSpPr>
        <xdr:cNvPr id="9" name="Pentagon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320040" y="4441507"/>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2</a:t>
          </a:r>
          <a:endParaRPr lang="en-US" sz="1000">
            <a:solidFill>
              <a:schemeClr val="tx1">
                <a:lumMod val="75000"/>
                <a:lumOff val="25000"/>
              </a:schemeClr>
            </a:solidFill>
          </a:endParaRPr>
        </a:p>
      </xdr:txBody>
    </xdr:sp>
    <xdr:clientData/>
  </xdr:twoCellAnchor>
  <xdr:twoCellAnchor>
    <xdr:from>
      <xdr:col>1</xdr:col>
      <xdr:colOff>205740</xdr:colOff>
      <xdr:row>18</xdr:row>
      <xdr:rowOff>26670</xdr:rowOff>
    </xdr:from>
    <xdr:to>
      <xdr:col>1</xdr:col>
      <xdr:colOff>634365</xdr:colOff>
      <xdr:row>18</xdr:row>
      <xdr:rowOff>188595</xdr:rowOff>
    </xdr:to>
    <xdr:sp macro="" textlink="">
      <xdr:nvSpPr>
        <xdr:cNvPr id="10" name="Pentagon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320040" y="4667250"/>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3</a:t>
          </a:r>
          <a:endParaRPr lang="en-US" sz="1000">
            <a:solidFill>
              <a:schemeClr val="tx1">
                <a:lumMod val="75000"/>
                <a:lumOff val="25000"/>
              </a:schemeClr>
            </a:solidFill>
          </a:endParaRPr>
        </a:p>
      </xdr:txBody>
    </xdr:sp>
    <xdr:clientData/>
  </xdr:twoCellAnchor>
  <xdr:twoCellAnchor>
    <xdr:from>
      <xdr:col>1</xdr:col>
      <xdr:colOff>204787</xdr:colOff>
      <xdr:row>22</xdr:row>
      <xdr:rowOff>21431</xdr:rowOff>
    </xdr:from>
    <xdr:to>
      <xdr:col>1</xdr:col>
      <xdr:colOff>633412</xdr:colOff>
      <xdr:row>22</xdr:row>
      <xdr:rowOff>183356</xdr:rowOff>
    </xdr:to>
    <xdr:sp macro="" textlink="">
      <xdr:nvSpPr>
        <xdr:cNvPr id="11" name="Pentagon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a:off x="319087" y="5488781"/>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7</a:t>
          </a:r>
          <a:endParaRPr lang="en-US" sz="1000">
            <a:solidFill>
              <a:schemeClr val="tx1">
                <a:lumMod val="75000"/>
                <a:lumOff val="25000"/>
              </a:schemeClr>
            </a:solidFill>
          </a:endParaRPr>
        </a:p>
      </xdr:txBody>
    </xdr:sp>
    <xdr:clientData/>
  </xdr:twoCellAnchor>
  <xdr:twoCellAnchor>
    <xdr:from>
      <xdr:col>1</xdr:col>
      <xdr:colOff>204787</xdr:colOff>
      <xdr:row>23</xdr:row>
      <xdr:rowOff>23813</xdr:rowOff>
    </xdr:from>
    <xdr:to>
      <xdr:col>1</xdr:col>
      <xdr:colOff>633412</xdr:colOff>
      <xdr:row>23</xdr:row>
      <xdr:rowOff>185738</xdr:rowOff>
    </xdr:to>
    <xdr:sp macro="" textlink="">
      <xdr:nvSpPr>
        <xdr:cNvPr id="12" name="Pentagon 11">
          <a:hlinkClick xmlns:r="http://schemas.openxmlformats.org/officeDocument/2006/relationships" r:id="rId8"/>
          <a:extLst>
            <a:ext uri="{FF2B5EF4-FFF2-40B4-BE49-F238E27FC236}">
              <a16:creationId xmlns:a16="http://schemas.microsoft.com/office/drawing/2014/main" id="{00000000-0008-0000-0100-00000C000000}"/>
            </a:ext>
          </a:extLst>
        </xdr:cNvPr>
        <xdr:cNvSpPr/>
      </xdr:nvSpPr>
      <xdr:spPr>
        <a:xfrm>
          <a:off x="319087" y="5700713"/>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8</a:t>
          </a:r>
          <a:endParaRPr lang="en-US" sz="1000">
            <a:solidFill>
              <a:schemeClr val="tx1">
                <a:lumMod val="75000"/>
                <a:lumOff val="25000"/>
              </a:schemeClr>
            </a:solidFill>
          </a:endParaRPr>
        </a:p>
      </xdr:txBody>
    </xdr:sp>
    <xdr:clientData/>
  </xdr:twoCellAnchor>
  <xdr:twoCellAnchor>
    <xdr:from>
      <xdr:col>1</xdr:col>
      <xdr:colOff>0</xdr:colOff>
      <xdr:row>37</xdr:row>
      <xdr:rowOff>0</xdr:rowOff>
    </xdr:from>
    <xdr:to>
      <xdr:col>2</xdr:col>
      <xdr:colOff>409575</xdr:colOff>
      <xdr:row>37</xdr:row>
      <xdr:rowOff>257175</xdr:rowOff>
    </xdr:to>
    <xdr:sp macro="" textlink="">
      <xdr:nvSpPr>
        <xdr:cNvPr id="13" name="Rounded Rectangle 12">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114300"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Instructions</a:t>
          </a:r>
        </a:p>
      </xdr:txBody>
    </xdr:sp>
    <xdr:clientData/>
  </xdr:twoCellAnchor>
  <xdr:twoCellAnchor>
    <xdr:from>
      <xdr:col>4</xdr:col>
      <xdr:colOff>0</xdr:colOff>
      <xdr:row>37</xdr:row>
      <xdr:rowOff>0</xdr:rowOff>
    </xdr:from>
    <xdr:to>
      <xdr:col>5</xdr:col>
      <xdr:colOff>76200</xdr:colOff>
      <xdr:row>37</xdr:row>
      <xdr:rowOff>257175</xdr:rowOff>
    </xdr:to>
    <xdr:sp macro="" textlink="">
      <xdr:nvSpPr>
        <xdr:cNvPr id="14" name="Rounded Rectangle 13">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2638425"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Notes</a:t>
          </a:r>
        </a:p>
      </xdr:txBody>
    </xdr:sp>
    <xdr:clientData/>
  </xdr:twoCellAnchor>
  <xdr:twoCellAnchor editAs="oneCell">
    <xdr:from>
      <xdr:col>0</xdr:col>
      <xdr:colOff>47625</xdr:colOff>
      <xdr:row>0</xdr:row>
      <xdr:rowOff>0</xdr:rowOff>
    </xdr:from>
    <xdr:to>
      <xdr:col>2</xdr:col>
      <xdr:colOff>219075</xdr:colOff>
      <xdr:row>2</xdr:row>
      <xdr:rowOff>73200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625" y="0"/>
          <a:ext cx="1057275" cy="530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742950</xdr:colOff>
      <xdr:row>285</xdr:row>
      <xdr:rowOff>84663</xdr:rowOff>
    </xdr:from>
    <xdr:to>
      <xdr:col>8</xdr:col>
      <xdr:colOff>95250</xdr:colOff>
      <xdr:row>285</xdr:row>
      <xdr:rowOff>358983</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532033" y="66039996"/>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0</xdr:col>
      <xdr:colOff>0</xdr:colOff>
      <xdr:row>285</xdr:row>
      <xdr:rowOff>82545</xdr:rowOff>
    </xdr:from>
    <xdr:to>
      <xdr:col>1</xdr:col>
      <xdr:colOff>1066800</xdr:colOff>
      <xdr:row>285</xdr:row>
      <xdr:rowOff>357923</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200-000003000000}"/>
            </a:ext>
          </a:extLst>
        </xdr:cNvPr>
        <xdr:cNvSpPr/>
      </xdr:nvSpPr>
      <xdr:spPr>
        <a:xfrm>
          <a:off x="0" y="66037878"/>
          <a:ext cx="1183217" cy="275378"/>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2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0</xdr:col>
      <xdr:colOff>76200</xdr:colOff>
      <xdr:row>285</xdr:row>
      <xdr:rowOff>76200</xdr:rowOff>
    </xdr:from>
    <xdr:to>
      <xdr:col>1</xdr:col>
      <xdr:colOff>1143000</xdr:colOff>
      <xdr:row>285</xdr:row>
      <xdr:rowOff>350520</xdr:rowOff>
    </xdr:to>
    <xdr:sp macro="" textlink="">
      <xdr:nvSpPr>
        <xdr:cNvPr id="4" name="Rounded Rectangle 3">
          <a:hlinkClick xmlns:r="http://schemas.openxmlformats.org/officeDocument/2006/relationships" r:id="rId2" tooltip="Household Summary"/>
          <a:extLst>
            <a:ext uri="{FF2B5EF4-FFF2-40B4-BE49-F238E27FC236}">
              <a16:creationId xmlns:a16="http://schemas.microsoft.com/office/drawing/2014/main" id="{00000000-0008-0000-0300-000004000000}"/>
            </a:ext>
          </a:extLst>
        </xdr:cNvPr>
        <xdr:cNvSpPr/>
      </xdr:nvSpPr>
      <xdr:spPr>
        <a:xfrm>
          <a:off x="76200" y="65855850"/>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419725"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6" name="Rounded Rectangle 5">
          <a:hlinkClick xmlns:r="http://schemas.openxmlformats.org/officeDocument/2006/relationships" r:id="rId2" tooltip="Household Summary"/>
          <a:extLst>
            <a:ext uri="{FF2B5EF4-FFF2-40B4-BE49-F238E27FC236}">
              <a16:creationId xmlns:a16="http://schemas.microsoft.com/office/drawing/2014/main" id="{00000000-0008-0000-0300-000006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4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4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0</xdr:col>
      <xdr:colOff>9525</xdr:colOff>
      <xdr:row>285</xdr:row>
      <xdr:rowOff>85725</xdr:rowOff>
    </xdr:from>
    <xdr:to>
      <xdr:col>1</xdr:col>
      <xdr:colOff>1076325</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500-000003000000}"/>
            </a:ext>
          </a:extLst>
        </xdr:cNvPr>
        <xdr:cNvSpPr/>
      </xdr:nvSpPr>
      <xdr:spPr>
        <a:xfrm>
          <a:off x="9525"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5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6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6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742950</xdr:colOff>
      <xdr:row>285</xdr:row>
      <xdr:rowOff>76200</xdr:rowOff>
    </xdr:from>
    <xdr:to>
      <xdr:col>8</xdr:col>
      <xdr:colOff>95250</xdr:colOff>
      <xdr:row>285</xdr:row>
      <xdr:rowOff>350520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534150" y="65855850"/>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7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7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742950</xdr:colOff>
      <xdr:row>285</xdr:row>
      <xdr:rowOff>85724</xdr:rowOff>
    </xdr:from>
    <xdr:to>
      <xdr:col>8</xdr:col>
      <xdr:colOff>95250</xdr:colOff>
      <xdr:row>285</xdr:row>
      <xdr:rowOff>360044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534150" y="65865374"/>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8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8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dfs\homep\Users\Subbu\AppData\Local\Microsoft\Windows\Temporary%20Internet%20Files\Content.Outlook\CX6139ZO\FHLBC_AHP_IncomeCalculation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sehold Summary"/>
      <sheetName val="HH Member 1"/>
      <sheetName val="HH Member 2"/>
      <sheetName val="HH Member 3"/>
      <sheetName val="HH Member 4"/>
      <sheetName val="Periods"/>
      <sheetName val="Important Information"/>
      <sheetName val="  "/>
      <sheetName val="download"/>
    </sheetNames>
    <sheetDataSet>
      <sheetData sheetId="0">
        <row r="17">
          <cell r="B17">
            <v>1</v>
          </cell>
        </row>
        <row r="18">
          <cell r="B18">
            <v>2</v>
          </cell>
        </row>
        <row r="19">
          <cell r="B19">
            <v>3</v>
          </cell>
        </row>
        <row r="20">
          <cell r="B20">
            <v>4</v>
          </cell>
        </row>
        <row r="21">
          <cell r="B21">
            <v>5</v>
          </cell>
        </row>
        <row r="22">
          <cell r="B22">
            <v>6</v>
          </cell>
        </row>
        <row r="23">
          <cell r="B23">
            <v>7</v>
          </cell>
        </row>
        <row r="24">
          <cell r="B24">
            <v>8</v>
          </cell>
        </row>
        <row r="25">
          <cell r="B25">
            <v>9</v>
          </cell>
        </row>
        <row r="26">
          <cell r="B26">
            <v>10</v>
          </cell>
        </row>
      </sheetData>
      <sheetData sheetId="1"/>
      <sheetData sheetId="2"/>
      <sheetData sheetId="3"/>
      <sheetData sheetId="4"/>
      <sheetData sheetId="5">
        <row r="3">
          <cell r="A3" t="str">
            <v>Weekly</v>
          </cell>
          <cell r="B3">
            <v>7</v>
          </cell>
          <cell r="C3">
            <v>52</v>
          </cell>
          <cell r="D3">
            <v>1</v>
          </cell>
          <cell r="E3">
            <v>5</v>
          </cell>
          <cell r="F3">
            <v>40</v>
          </cell>
        </row>
        <row r="4">
          <cell r="A4" t="str">
            <v>Bi-Weekly</v>
          </cell>
          <cell r="B4">
            <v>14</v>
          </cell>
          <cell r="C4">
            <v>26</v>
          </cell>
          <cell r="D4">
            <v>2</v>
          </cell>
          <cell r="E4">
            <v>10</v>
          </cell>
          <cell r="F4">
            <v>80</v>
          </cell>
        </row>
        <row r="5">
          <cell r="A5" t="str">
            <v>Semi-Monthly</v>
          </cell>
          <cell r="B5">
            <v>15.21</v>
          </cell>
          <cell r="C5">
            <v>24</v>
          </cell>
          <cell r="D5">
            <v>2.166666666666667</v>
          </cell>
          <cell r="E5">
            <v>10.833333333333334</v>
          </cell>
          <cell r="F5">
            <v>86.666666666666671</v>
          </cell>
        </row>
        <row r="6">
          <cell r="A6" t="str">
            <v>Monthly</v>
          </cell>
          <cell r="B6">
            <v>30.41667</v>
          </cell>
          <cell r="C6">
            <v>12</v>
          </cell>
          <cell r="D6">
            <v>4.3333333333333339</v>
          </cell>
          <cell r="E6">
            <v>21.666666666666668</v>
          </cell>
          <cell r="F6">
            <v>173.33333333333334</v>
          </cell>
        </row>
        <row r="7">
          <cell r="A7" t="str">
            <v>Annual</v>
          </cell>
          <cell r="B7">
            <v>365</v>
          </cell>
          <cell r="C7">
            <v>1</v>
          </cell>
          <cell r="D7">
            <v>52</v>
          </cell>
          <cell r="E7">
            <v>260</v>
          </cell>
          <cell r="F7">
            <v>2080</v>
          </cell>
        </row>
        <row r="11">
          <cell r="A11" t="str">
            <v>Hourly Pay Rate</v>
          </cell>
          <cell r="B11">
            <v>52</v>
          </cell>
        </row>
        <row r="12">
          <cell r="A12" t="str">
            <v>Weekly Pay Rate</v>
          </cell>
          <cell r="B12">
            <v>52</v>
          </cell>
        </row>
        <row r="13">
          <cell r="A13" t="str">
            <v>Bi-Weekly Pay Rate</v>
          </cell>
          <cell r="B13">
            <v>26</v>
          </cell>
        </row>
        <row r="14">
          <cell r="A14" t="str">
            <v>Semi-Monthly Pay Rate</v>
          </cell>
          <cell r="B14">
            <v>24</v>
          </cell>
        </row>
        <row r="15">
          <cell r="A15" t="str">
            <v>Monthly Pay Rate</v>
          </cell>
          <cell r="B15">
            <v>12</v>
          </cell>
        </row>
        <row r="16">
          <cell r="A16" t="str">
            <v>Annual Pay Rate</v>
          </cell>
          <cell r="B16">
            <v>1</v>
          </cell>
        </row>
      </sheetData>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NotesComments" displayName="NotesComments" ref="B1:B34" totalsRowShown="0" headerRowDxfId="4" dataDxfId="2" headerRowBorderDxfId="3" tableBorderDxfId="1">
  <tableColumns count="1">
    <tableColumn id="1" xr3:uid="{00000000-0010-0000-0000-000001000000}" name="Notes/Comments"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73"/>
  <sheetViews>
    <sheetView showGridLines="0" showRowColHeaders="0" zoomScale="80" zoomScaleNormal="80" workbookViewId="0">
      <selection activeCell="B1" sqref="B1"/>
    </sheetView>
  </sheetViews>
  <sheetFormatPr defaultColWidth="0" defaultRowHeight="15.75" zeroHeight="1" x14ac:dyDescent="0.25"/>
  <cols>
    <col min="1" max="1" width="3.625" style="49" customWidth="1"/>
    <col min="2" max="2" width="93" style="54" customWidth="1"/>
    <col min="3" max="3" width="3.625" style="49" customWidth="1"/>
    <col min="4" max="16384" width="9" style="49" hidden="1"/>
  </cols>
  <sheetData>
    <row r="1" spans="1:3" ht="16.5" thickBot="1" x14ac:dyDescent="0.3">
      <c r="A1" s="47"/>
      <c r="B1" s="57" t="s">
        <v>223</v>
      </c>
      <c r="C1" s="48"/>
    </row>
    <row r="2" spans="1:3" ht="16.5" thickTop="1" x14ac:dyDescent="0.25">
      <c r="A2" s="50"/>
      <c r="B2" s="58"/>
      <c r="C2" s="48"/>
    </row>
    <row r="3" spans="1:3" x14ac:dyDescent="0.25">
      <c r="A3" s="50"/>
      <c r="B3" s="59" t="s">
        <v>224</v>
      </c>
      <c r="C3" s="48"/>
    </row>
    <row r="4" spans="1:3" x14ac:dyDescent="0.25">
      <c r="A4" s="50"/>
      <c r="B4" s="60" t="s">
        <v>295</v>
      </c>
      <c r="C4" s="48"/>
    </row>
    <row r="5" spans="1:3" ht="29.25" x14ac:dyDescent="0.25">
      <c r="A5" s="50"/>
      <c r="B5" s="61" t="s">
        <v>296</v>
      </c>
      <c r="C5" s="48"/>
    </row>
    <row r="6" spans="1:3" x14ac:dyDescent="0.25">
      <c r="A6" s="50"/>
      <c r="B6" s="60" t="s">
        <v>297</v>
      </c>
      <c r="C6" s="48"/>
    </row>
    <row r="7" spans="1:3" x14ac:dyDescent="0.25">
      <c r="A7" s="50"/>
      <c r="B7" s="60" t="s">
        <v>298</v>
      </c>
      <c r="C7" s="48"/>
    </row>
    <row r="8" spans="1:3" x14ac:dyDescent="0.25">
      <c r="A8" s="50"/>
      <c r="B8" s="60" t="s">
        <v>299</v>
      </c>
      <c r="C8" s="48"/>
    </row>
    <row r="9" spans="1:3" ht="43.5" x14ac:dyDescent="0.25">
      <c r="A9" s="50"/>
      <c r="B9" s="60" t="s">
        <v>300</v>
      </c>
      <c r="C9" s="48"/>
    </row>
    <row r="10" spans="1:3" x14ac:dyDescent="0.25">
      <c r="A10" s="50"/>
      <c r="B10" s="60"/>
      <c r="C10" s="48"/>
    </row>
    <row r="11" spans="1:3" x14ac:dyDescent="0.25">
      <c r="A11" s="50"/>
      <c r="B11" s="59" t="s">
        <v>225</v>
      </c>
      <c r="C11" s="48"/>
    </row>
    <row r="12" spans="1:3" ht="29.25" x14ac:dyDescent="0.25">
      <c r="A12" s="50"/>
      <c r="B12" s="60" t="s">
        <v>235</v>
      </c>
      <c r="C12" s="48"/>
    </row>
    <row r="13" spans="1:3" x14ac:dyDescent="0.25">
      <c r="A13" s="50"/>
      <c r="B13" s="62" t="s">
        <v>301</v>
      </c>
      <c r="C13" s="48"/>
    </row>
    <row r="14" spans="1:3" x14ac:dyDescent="0.25">
      <c r="A14" s="50"/>
      <c r="B14" s="62" t="s">
        <v>302</v>
      </c>
      <c r="C14" s="48"/>
    </row>
    <row r="15" spans="1:3" x14ac:dyDescent="0.25">
      <c r="A15" s="50"/>
      <c r="B15" s="62" t="s">
        <v>303</v>
      </c>
      <c r="C15" s="48"/>
    </row>
    <row r="16" spans="1:3" x14ac:dyDescent="0.25">
      <c r="A16" s="50"/>
      <c r="B16" s="62" t="s">
        <v>304</v>
      </c>
      <c r="C16" s="48"/>
    </row>
    <row r="17" spans="1:3" x14ac:dyDescent="0.25">
      <c r="A17" s="50"/>
      <c r="B17" s="62" t="s">
        <v>305</v>
      </c>
      <c r="C17" s="48"/>
    </row>
    <row r="18" spans="1:3" x14ac:dyDescent="0.25">
      <c r="A18" s="50"/>
      <c r="B18" s="60" t="s">
        <v>233</v>
      </c>
      <c r="C18" s="48"/>
    </row>
    <row r="19" spans="1:3" x14ac:dyDescent="0.25">
      <c r="A19" s="50"/>
      <c r="B19" s="60" t="s">
        <v>234</v>
      </c>
      <c r="C19" s="48"/>
    </row>
    <row r="20" spans="1:3" x14ac:dyDescent="0.25">
      <c r="A20" s="50"/>
      <c r="B20" s="60"/>
      <c r="C20" s="48"/>
    </row>
    <row r="21" spans="1:3" x14ac:dyDescent="0.25">
      <c r="A21" s="50"/>
      <c r="B21" s="63" t="s">
        <v>226</v>
      </c>
      <c r="C21" s="48"/>
    </row>
    <row r="22" spans="1:3" ht="29.25" x14ac:dyDescent="0.25">
      <c r="A22" s="50"/>
      <c r="B22" s="60" t="s">
        <v>227</v>
      </c>
      <c r="C22" s="48"/>
    </row>
    <row r="23" spans="1:3" x14ac:dyDescent="0.25">
      <c r="A23" s="50"/>
      <c r="B23" s="60"/>
      <c r="C23" s="48"/>
    </row>
    <row r="24" spans="1:3" x14ac:dyDescent="0.25">
      <c r="A24" s="50"/>
      <c r="B24" s="63" t="s">
        <v>228</v>
      </c>
      <c r="C24" s="48"/>
    </row>
    <row r="25" spans="1:3" ht="29.25" x14ac:dyDescent="0.25">
      <c r="A25" s="50"/>
      <c r="B25" s="60" t="s">
        <v>236</v>
      </c>
      <c r="C25" s="48"/>
    </row>
    <row r="26" spans="1:3" ht="43.5" x14ac:dyDescent="0.25">
      <c r="A26" s="50"/>
      <c r="B26" s="60" t="s">
        <v>229</v>
      </c>
      <c r="C26" s="48"/>
    </row>
    <row r="27" spans="1:3" x14ac:dyDescent="0.25">
      <c r="A27" s="50"/>
      <c r="B27" s="60"/>
      <c r="C27" s="48"/>
    </row>
    <row r="28" spans="1:3" x14ac:dyDescent="0.25">
      <c r="A28" s="50"/>
      <c r="B28" s="63" t="s">
        <v>230</v>
      </c>
      <c r="C28" s="48"/>
    </row>
    <row r="29" spans="1:3" ht="29.25" x14ac:dyDescent="0.25">
      <c r="A29" s="50"/>
      <c r="B29" s="60" t="s">
        <v>306</v>
      </c>
      <c r="C29" s="48"/>
    </row>
    <row r="30" spans="1:3" ht="29.25" x14ac:dyDescent="0.25">
      <c r="A30" s="50"/>
      <c r="B30" s="60" t="s">
        <v>307</v>
      </c>
      <c r="C30" s="48"/>
    </row>
    <row r="31" spans="1:3" ht="29.25" x14ac:dyDescent="0.25">
      <c r="A31" s="50"/>
      <c r="B31" s="60" t="s">
        <v>308</v>
      </c>
      <c r="C31" s="48"/>
    </row>
    <row r="32" spans="1:3" ht="29.25" x14ac:dyDescent="0.25">
      <c r="A32" s="50"/>
      <c r="B32" s="60" t="s">
        <v>309</v>
      </c>
      <c r="C32" s="48"/>
    </row>
    <row r="33" spans="1:3" x14ac:dyDescent="0.25">
      <c r="A33" s="50"/>
      <c r="B33" s="60" t="s">
        <v>310</v>
      </c>
      <c r="C33" s="48"/>
    </row>
    <row r="34" spans="1:3" x14ac:dyDescent="0.25">
      <c r="A34" s="50"/>
      <c r="B34" s="60" t="s">
        <v>311</v>
      </c>
      <c r="C34" s="48"/>
    </row>
    <row r="35" spans="1:3" x14ac:dyDescent="0.25">
      <c r="A35" s="50"/>
      <c r="B35" s="60" t="s">
        <v>312</v>
      </c>
      <c r="C35" s="48"/>
    </row>
    <row r="36" spans="1:3" x14ac:dyDescent="0.25">
      <c r="A36" s="50"/>
      <c r="B36" s="60"/>
      <c r="C36" s="48"/>
    </row>
    <row r="37" spans="1:3" x14ac:dyDescent="0.25">
      <c r="A37" s="50"/>
      <c r="B37" s="63" t="s">
        <v>231</v>
      </c>
      <c r="C37" s="48"/>
    </row>
    <row r="38" spans="1:3" ht="29.25" x14ac:dyDescent="0.25">
      <c r="A38" s="50"/>
      <c r="B38" s="60" t="s">
        <v>313</v>
      </c>
      <c r="C38" s="48"/>
    </row>
    <row r="39" spans="1:3" ht="29.25" x14ac:dyDescent="0.25">
      <c r="A39" s="50"/>
      <c r="B39" s="60" t="s">
        <v>314</v>
      </c>
      <c r="C39" s="48"/>
    </row>
    <row r="40" spans="1:3" ht="29.25" x14ac:dyDescent="0.25">
      <c r="A40" s="50"/>
      <c r="B40" s="60" t="s">
        <v>315</v>
      </c>
      <c r="C40" s="48"/>
    </row>
    <row r="41" spans="1:3" ht="36" customHeight="1" x14ac:dyDescent="0.25">
      <c r="A41" s="50"/>
      <c r="B41" s="60" t="s">
        <v>316</v>
      </c>
      <c r="C41" s="48"/>
    </row>
    <row r="42" spans="1:3" x14ac:dyDescent="0.25">
      <c r="A42" s="50"/>
      <c r="B42" s="60"/>
      <c r="C42" s="48"/>
    </row>
    <row r="43" spans="1:3" x14ac:dyDescent="0.25">
      <c r="A43" s="50"/>
      <c r="B43" s="61" t="s">
        <v>317</v>
      </c>
      <c r="C43" s="48"/>
    </row>
    <row r="44" spans="1:3" x14ac:dyDescent="0.25">
      <c r="A44" s="50"/>
      <c r="B44" s="60" t="s">
        <v>340</v>
      </c>
      <c r="C44" s="48"/>
    </row>
    <row r="45" spans="1:3" x14ac:dyDescent="0.25">
      <c r="A45" s="50"/>
      <c r="B45" s="60" t="s">
        <v>318</v>
      </c>
      <c r="C45" s="48"/>
    </row>
    <row r="46" spans="1:3" x14ac:dyDescent="0.25">
      <c r="A46" s="50"/>
      <c r="B46" s="60" t="s">
        <v>341</v>
      </c>
      <c r="C46" s="48"/>
    </row>
    <row r="47" spans="1:3" x14ac:dyDescent="0.25">
      <c r="A47" s="50"/>
      <c r="B47" s="60"/>
      <c r="C47" s="48"/>
    </row>
    <row r="48" spans="1:3" x14ac:dyDescent="0.25">
      <c r="A48" s="50"/>
      <c r="B48" s="64" t="s">
        <v>178</v>
      </c>
      <c r="C48" s="48"/>
    </row>
    <row r="49" spans="1:3" ht="43.5" x14ac:dyDescent="0.25">
      <c r="A49" s="50"/>
      <c r="B49" s="60" t="s">
        <v>319</v>
      </c>
      <c r="C49" s="48"/>
    </row>
    <row r="50" spans="1:3" x14ac:dyDescent="0.25">
      <c r="A50" s="50"/>
      <c r="B50" s="60" t="s">
        <v>320</v>
      </c>
      <c r="C50" s="48"/>
    </row>
    <row r="51" spans="1:3" x14ac:dyDescent="0.25">
      <c r="A51" s="50"/>
      <c r="B51" s="60" t="s">
        <v>321</v>
      </c>
      <c r="C51" s="48"/>
    </row>
    <row r="52" spans="1:3" x14ac:dyDescent="0.25">
      <c r="A52" s="50"/>
      <c r="B52" s="60" t="s">
        <v>322</v>
      </c>
      <c r="C52" s="48"/>
    </row>
    <row r="53" spans="1:3" x14ac:dyDescent="0.25">
      <c r="A53" s="50"/>
      <c r="B53" s="60" t="s">
        <v>323</v>
      </c>
      <c r="C53" s="48"/>
    </row>
    <row r="54" spans="1:3" ht="43.5" x14ac:dyDescent="0.25">
      <c r="A54" s="50"/>
      <c r="B54" s="60" t="s">
        <v>324</v>
      </c>
      <c r="C54" s="48"/>
    </row>
    <row r="55" spans="1:3" x14ac:dyDescent="0.25">
      <c r="A55" s="50"/>
      <c r="B55" s="60" t="s">
        <v>325</v>
      </c>
      <c r="C55" s="48"/>
    </row>
    <row r="56" spans="1:3" x14ac:dyDescent="0.25">
      <c r="A56" s="50"/>
      <c r="B56" s="60"/>
      <c r="C56" s="48"/>
    </row>
    <row r="57" spans="1:3" x14ac:dyDescent="0.25">
      <c r="A57" s="50"/>
      <c r="B57" s="64" t="s">
        <v>232</v>
      </c>
      <c r="C57" s="48"/>
    </row>
    <row r="58" spans="1:3" ht="29.25" customHeight="1" x14ac:dyDescent="0.25">
      <c r="A58" s="50"/>
      <c r="B58" s="60" t="s">
        <v>326</v>
      </c>
      <c r="C58" s="48"/>
    </row>
    <row r="59" spans="1:3" ht="29.25" x14ac:dyDescent="0.25">
      <c r="A59" s="50"/>
      <c r="B59" s="60" t="s">
        <v>327</v>
      </c>
      <c r="C59" s="48"/>
    </row>
    <row r="60" spans="1:3" ht="57.75" x14ac:dyDescent="0.25">
      <c r="A60" s="50"/>
      <c r="B60" s="60" t="s">
        <v>353</v>
      </c>
      <c r="C60" s="48"/>
    </row>
    <row r="61" spans="1:3" x14ac:dyDescent="0.25">
      <c r="A61" s="50"/>
      <c r="B61" s="60" t="s">
        <v>320</v>
      </c>
      <c r="C61" s="48"/>
    </row>
    <row r="62" spans="1:3" x14ac:dyDescent="0.25">
      <c r="A62" s="50"/>
      <c r="B62" s="60" t="s">
        <v>328</v>
      </c>
      <c r="C62" s="48"/>
    </row>
    <row r="63" spans="1:3" x14ac:dyDescent="0.25">
      <c r="A63" s="50"/>
      <c r="B63" s="60" t="s">
        <v>329</v>
      </c>
      <c r="C63" s="48"/>
    </row>
    <row r="64" spans="1:3" ht="32.25" customHeight="1" x14ac:dyDescent="0.25">
      <c r="A64" s="50"/>
      <c r="B64" s="60" t="s">
        <v>330</v>
      </c>
      <c r="C64" s="48"/>
    </row>
    <row r="65" spans="1:3" x14ac:dyDescent="0.25">
      <c r="A65" s="50"/>
      <c r="B65" s="60" t="s">
        <v>331</v>
      </c>
      <c r="C65" s="48"/>
    </row>
    <row r="66" spans="1:3" ht="29.25" x14ac:dyDescent="0.25">
      <c r="A66" s="51"/>
      <c r="B66" s="60" t="s">
        <v>332</v>
      </c>
      <c r="C66" s="48"/>
    </row>
    <row r="67" spans="1:3" x14ac:dyDescent="0.25">
      <c r="A67" s="16"/>
      <c r="B67" s="60"/>
      <c r="C67" s="48"/>
    </row>
    <row r="68" spans="1:3" x14ac:dyDescent="0.25">
      <c r="A68" s="52"/>
      <c r="B68" s="59" t="s">
        <v>240</v>
      </c>
      <c r="C68" s="48"/>
    </row>
    <row r="69" spans="1:3" x14ac:dyDescent="0.25">
      <c r="A69" s="53"/>
      <c r="B69" s="60" t="s">
        <v>239</v>
      </c>
      <c r="C69" s="48"/>
    </row>
    <row r="70" spans="1:3" x14ac:dyDescent="0.25">
      <c r="A70" s="53"/>
      <c r="B70" s="65" t="s">
        <v>333</v>
      </c>
      <c r="C70" s="48"/>
    </row>
    <row r="71" spans="1:3" x14ac:dyDescent="0.25">
      <c r="B71" s="66"/>
    </row>
    <row r="72" spans="1:3" ht="21.75" customHeight="1" x14ac:dyDescent="0.25">
      <c r="B72" s="67"/>
    </row>
    <row r="73" spans="1:3" x14ac:dyDescent="0.25"/>
  </sheetData>
  <sheetProtection algorithmName="SHA-512" hashValue="RQkQVXEbMbMeD12g+VoSNKbWkinQP97pPYHt4EC+84Q1Va2i0Vnf1Y7wyEdN7MaJG3Oa17jgh5eiwzotqJm4rQ==" saltValue="ccvjduYrT8cn/aqWpGY7mQ==" spinCount="100000" sheet="1" objects="1" scenarios="1"/>
  <hyperlinks>
    <hyperlink ref="B13" location="Instructions!B21" display="1.       Calculated Income, automatic fill in" xr:uid="{00000000-0004-0000-0000-000000000000}"/>
    <hyperlink ref="B14" location="Instructions!B24" display="2.       Other Income section for unemployment, SSI, child support, and other miscellaneous income." xr:uid="{00000000-0004-0000-0000-000001000000}"/>
    <hyperlink ref="B15" location="Instructions!B28" display="3.       Seasonal income section, as reported on a VOE" xr:uid="{00000000-0004-0000-0000-000002000000}"/>
    <hyperlink ref="B16" location="Instructions!B37" display="4.       Self-employment section" xr:uid="{00000000-0004-0000-0000-000003000000}"/>
    <hyperlink ref="B17" location="Instructions!B43" display="5.       Standard Employment Section for up to 4 positions using either" xr:uid="{00000000-0004-0000-0000-000004000000}"/>
    <hyperlink ref="B70" location="Instructions!A1" display="Version: 1/1/2020                                                                                                                                             Back to Top ^" xr:uid="{00000000-0004-0000-0000-000005000000}"/>
  </hyperlinks>
  <pageMargins left="0.7" right="0.7" top="0.75" bottom="0.75" header="0.3" footer="0.3"/>
  <pageSetup scale="9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58"/>
  <sheetViews>
    <sheetView showGridLines="0" showRowColHeaders="0" zoomScaleNormal="100" workbookViewId="0">
      <pane ySplit="2" topLeftCell="A3" activePane="bottomLeft" state="frozen"/>
      <selection pane="bottomLeft" activeCell="D249" sqref="D249"/>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287</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8</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347</v>
      </c>
      <c r="K63" s="403"/>
      <c r="L63" s="32"/>
    </row>
    <row r="64" spans="1:22" ht="16.5" thickBot="1" x14ac:dyDescent="0.3">
      <c r="A64" s="17"/>
      <c r="B64" s="267" t="s">
        <v>345</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352</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345</v>
      </c>
      <c r="C123" s="268"/>
      <c r="D123" s="269"/>
      <c r="E123" s="270"/>
      <c r="F123" s="377"/>
      <c r="G123" s="380"/>
      <c r="H123" s="381"/>
      <c r="I123" s="17"/>
      <c r="J123" s="403" t="s">
        <v>346</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352</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346</v>
      </c>
      <c r="K181" s="403"/>
      <c r="P181" s="26"/>
      <c r="Q181" s="26"/>
      <c r="R181" s="28"/>
      <c r="S181" s="29"/>
      <c r="T181" s="30"/>
      <c r="U181" s="30"/>
      <c r="V181" s="26"/>
    </row>
    <row r="182" spans="1:22" ht="16.5" thickBot="1" x14ac:dyDescent="0.3">
      <c r="A182" s="17"/>
      <c r="B182" s="267" t="s">
        <v>345</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352</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346</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345</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352</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189</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9CAejuFk5r4jsnmf6+2dUr56LFTRScmY55XMl5XXBGNaQHBOYwNOUF9rPQrCdsLwYD4O39Pxq4ogbFSBQSDF2Q==" saltValue="F9uEPaLMZ0HetGXd3UTnyA=="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75" priority="129">
      <formula>$H$265= "Yes"</formula>
    </cfRule>
  </conditionalFormatting>
  <conditionalFormatting sqref="E19">
    <cfRule type="expression" dxfId="74" priority="128">
      <formula>$E$19&lt;&gt;""</formula>
    </cfRule>
  </conditionalFormatting>
  <conditionalFormatting sqref="F19">
    <cfRule type="expression" dxfId="73" priority="127">
      <formula>$F$19&lt;&gt; ""</formula>
    </cfRule>
  </conditionalFormatting>
  <conditionalFormatting sqref="H44">
    <cfRule type="cellIs" dxfId="72" priority="66" stopIfTrue="1" operator="greaterThan">
      <formula>$I$44</formula>
    </cfRule>
    <cfRule type="cellIs" dxfId="71" priority="68" stopIfTrue="1" operator="lessThan">
      <formula>$I$44</formula>
    </cfRule>
  </conditionalFormatting>
  <conditionalFormatting sqref="F57">
    <cfRule type="cellIs" dxfId="70" priority="64" stopIfTrue="1" operator="greaterThan">
      <formula>$G$57</formula>
    </cfRule>
    <cfRule type="cellIs" dxfId="69" priority="67" stopIfTrue="1" operator="lessThan">
      <formula>$G$57</formula>
    </cfRule>
  </conditionalFormatting>
  <conditionalFormatting sqref="C57:E57">
    <cfRule type="cellIs" dxfId="68" priority="65" stopIfTrue="1" operator="equal">
      <formula>"Payroll Frequency changed, delete value in F79"</formula>
    </cfRule>
  </conditionalFormatting>
  <conditionalFormatting sqref="B38:H51">
    <cfRule type="expression" dxfId="67" priority="63">
      <formula>$D$33="Pay Stubs"</formula>
    </cfRule>
  </conditionalFormatting>
  <conditionalFormatting sqref="B55:H65 B76:H78 C67:H75 B66 G66:H66">
    <cfRule type="expression" dxfId="66" priority="62">
      <formula>$D$33="VOE"</formula>
    </cfRule>
  </conditionalFormatting>
  <conditionalFormatting sqref="G42 E41:E51">
    <cfRule type="expression" dxfId="65" priority="61">
      <formula>$D$33="Pay Stubs"</formula>
    </cfRule>
  </conditionalFormatting>
  <conditionalFormatting sqref="E55 C61:E65 G65:H65 C67:F78">
    <cfRule type="expression" dxfId="64" priority="60">
      <formula>$D$33="VOE"</formula>
    </cfRule>
  </conditionalFormatting>
  <conditionalFormatting sqref="E33">
    <cfRule type="expression" dxfId="63" priority="59">
      <formula>$D$33 = ""</formula>
    </cfRule>
  </conditionalFormatting>
  <conditionalFormatting sqref="B67:B75">
    <cfRule type="expression" dxfId="62" priority="58">
      <formula>$D$33="VOE"</formula>
    </cfRule>
  </conditionalFormatting>
  <conditionalFormatting sqref="C66">
    <cfRule type="expression" dxfId="61" priority="57">
      <formula>$D$33="VOE"</formula>
    </cfRule>
  </conditionalFormatting>
  <conditionalFormatting sqref="C66">
    <cfRule type="expression" dxfId="60" priority="56">
      <formula>$D$33="VOE"</formula>
    </cfRule>
  </conditionalFormatting>
  <conditionalFormatting sqref="D66:E66">
    <cfRule type="expression" dxfId="59" priority="55">
      <formula>$D$33="VOE"</formula>
    </cfRule>
  </conditionalFormatting>
  <conditionalFormatting sqref="D66:E66">
    <cfRule type="expression" dxfId="58" priority="54">
      <formula>$D$33="VOE"</formula>
    </cfRule>
  </conditionalFormatting>
  <conditionalFormatting sqref="F66">
    <cfRule type="expression" dxfId="57" priority="53">
      <formula>$D$33="VOE"</formula>
    </cfRule>
  </conditionalFormatting>
  <conditionalFormatting sqref="F66">
    <cfRule type="expression" dxfId="56" priority="52">
      <formula>$D$33="VOE"</formula>
    </cfRule>
  </conditionalFormatting>
  <conditionalFormatting sqref="H103">
    <cfRule type="cellIs" dxfId="55" priority="49" stopIfTrue="1" operator="greaterThan">
      <formula>$I$44</formula>
    </cfRule>
    <cfRule type="cellIs" dxfId="54" priority="51" stopIfTrue="1" operator="lessThan">
      <formula>$I$44</formula>
    </cfRule>
  </conditionalFormatting>
  <conditionalFormatting sqref="F116">
    <cfRule type="cellIs" dxfId="53" priority="47" stopIfTrue="1" operator="greaterThan">
      <formula>$G$116</formula>
    </cfRule>
    <cfRule type="cellIs" dxfId="52" priority="50" stopIfTrue="1" operator="lessThan">
      <formula>$G$116</formula>
    </cfRule>
  </conditionalFormatting>
  <conditionalFormatting sqref="C116:E116">
    <cfRule type="cellIs" dxfId="51" priority="48" stopIfTrue="1" operator="equal">
      <formula>"Payroll Frequency changed, delete value in F79"</formula>
    </cfRule>
  </conditionalFormatting>
  <conditionalFormatting sqref="B97:H110">
    <cfRule type="expression" dxfId="50" priority="46">
      <formula>$D$92="Pay Stubs"</formula>
    </cfRule>
  </conditionalFormatting>
  <conditionalFormatting sqref="B114:H124 B135:H137 C126:H134 B125 G125:H125">
    <cfRule type="expression" dxfId="49" priority="45">
      <formula>$D$92="VOE"</formula>
    </cfRule>
  </conditionalFormatting>
  <conditionalFormatting sqref="G101 E100:E110">
    <cfRule type="expression" dxfId="48" priority="44">
      <formula>$D$92="Pay Stubs"</formula>
    </cfRule>
  </conditionalFormatting>
  <conditionalFormatting sqref="E114 C120:E124 G124:H124 C126:F137">
    <cfRule type="expression" dxfId="47" priority="43">
      <formula>$D$92="VOE"</formula>
    </cfRule>
  </conditionalFormatting>
  <conditionalFormatting sqref="E92">
    <cfRule type="expression" dxfId="46" priority="42">
      <formula>$D$92 = ""</formula>
    </cfRule>
  </conditionalFormatting>
  <conditionalFormatting sqref="B126:B134">
    <cfRule type="expression" dxfId="45" priority="41">
      <formula>$D$92="VOE"</formula>
    </cfRule>
  </conditionalFormatting>
  <conditionalFormatting sqref="C125">
    <cfRule type="expression" dxfId="44" priority="40">
      <formula>$D$92="VOE"</formula>
    </cfRule>
  </conditionalFormatting>
  <conditionalFormatting sqref="C125">
    <cfRule type="expression" dxfId="43" priority="39">
      <formula>$D$92="VOE"</formula>
    </cfRule>
  </conditionalFormatting>
  <conditionalFormatting sqref="D125:E125">
    <cfRule type="expression" dxfId="42" priority="38">
      <formula>$D$92="VOE"</formula>
    </cfRule>
  </conditionalFormatting>
  <conditionalFormatting sqref="D125:E125">
    <cfRule type="expression" dxfId="41" priority="37">
      <formula>$D$92="VOE"</formula>
    </cfRule>
  </conditionalFormatting>
  <conditionalFormatting sqref="F125">
    <cfRule type="expression" dxfId="40" priority="36">
      <formula>$D$92="VOE"</formula>
    </cfRule>
  </conditionalFormatting>
  <conditionalFormatting sqref="F125">
    <cfRule type="expression" dxfId="39" priority="35">
      <formula>$D$92="VOE"</formula>
    </cfRule>
  </conditionalFormatting>
  <conditionalFormatting sqref="H162">
    <cfRule type="cellIs" dxfId="38" priority="32" stopIfTrue="1" operator="greaterThan">
      <formula>$I$44</formula>
    </cfRule>
    <cfRule type="cellIs" dxfId="37" priority="34" stopIfTrue="1" operator="lessThan">
      <formula>$I$44</formula>
    </cfRule>
  </conditionalFormatting>
  <conditionalFormatting sqref="F175">
    <cfRule type="cellIs" dxfId="36" priority="30" stopIfTrue="1" operator="greaterThan">
      <formula>$G$175</formula>
    </cfRule>
    <cfRule type="cellIs" dxfId="35" priority="33" stopIfTrue="1" operator="lessThan">
      <formula>$G$175</formula>
    </cfRule>
  </conditionalFormatting>
  <conditionalFormatting sqref="C175:E175">
    <cfRule type="cellIs" dxfId="34" priority="31" stopIfTrue="1" operator="equal">
      <formula>"Payroll Frequency changed, delete value in F79"</formula>
    </cfRule>
  </conditionalFormatting>
  <conditionalFormatting sqref="B156:H169">
    <cfRule type="expression" dxfId="33" priority="29">
      <formula>$D$151="Pay Stubs"</formula>
    </cfRule>
  </conditionalFormatting>
  <conditionalFormatting sqref="B173:H183 B194:H196 C185:H193 B184 G184:H184">
    <cfRule type="expression" dxfId="32" priority="28">
      <formula>$D$151="VOE"</formula>
    </cfRule>
  </conditionalFormatting>
  <conditionalFormatting sqref="G160 E159:E169">
    <cfRule type="expression" dxfId="31" priority="27">
      <formula>$D$151="Pay Stubs"</formula>
    </cfRule>
  </conditionalFormatting>
  <conditionalFormatting sqref="E173 C179:E183 G183:H183 C185:F196">
    <cfRule type="expression" dxfId="30" priority="26">
      <formula>$D$151="VOE"</formula>
    </cfRule>
  </conditionalFormatting>
  <conditionalFormatting sqref="E151">
    <cfRule type="expression" dxfId="29" priority="25">
      <formula>$D$151 = ""</formula>
    </cfRule>
  </conditionalFormatting>
  <conditionalFormatting sqref="B185:B193">
    <cfRule type="expression" dxfId="28" priority="24">
      <formula>$D$151="VOE"</formula>
    </cfRule>
  </conditionalFormatting>
  <conditionalFormatting sqref="C184">
    <cfRule type="expression" dxfId="27" priority="23">
      <formula>$D$151="VOE"</formula>
    </cfRule>
  </conditionalFormatting>
  <conditionalFormatting sqref="C184">
    <cfRule type="expression" dxfId="26" priority="22">
      <formula>$D$151="VOE"</formula>
    </cfRule>
  </conditionalFormatting>
  <conditionalFormatting sqref="D184:E184">
    <cfRule type="expression" dxfId="25" priority="21">
      <formula>$D$151="VOE"</formula>
    </cfRule>
  </conditionalFormatting>
  <conditionalFormatting sqref="D184:E184">
    <cfRule type="expression" dxfId="24" priority="20">
      <formula>$D$151="VOE"</formula>
    </cfRule>
  </conditionalFormatting>
  <conditionalFormatting sqref="F184">
    <cfRule type="expression" dxfId="23" priority="19">
      <formula>$D$151="VOE"</formula>
    </cfRule>
  </conditionalFormatting>
  <conditionalFormatting sqref="F184">
    <cfRule type="expression" dxfId="22" priority="18">
      <formula>$D$151="VOE"</formula>
    </cfRule>
  </conditionalFormatting>
  <conditionalFormatting sqref="F243 C238:E242 G242:H242 C244:F255">
    <cfRule type="expression" dxfId="21" priority="1">
      <formula>$D$210="VOE"</formula>
    </cfRule>
  </conditionalFormatting>
  <conditionalFormatting sqref="H221">
    <cfRule type="cellIs" dxfId="20" priority="15" stopIfTrue="1" operator="greaterThan">
      <formula>$I$44</formula>
    </cfRule>
    <cfRule type="cellIs" dxfId="19" priority="17" stopIfTrue="1" operator="lessThan">
      <formula>$I$44</formula>
    </cfRule>
  </conditionalFormatting>
  <conditionalFormatting sqref="F234">
    <cfRule type="cellIs" dxfId="18" priority="13" stopIfTrue="1" operator="greaterThan">
      <formula>$G$234</formula>
    </cfRule>
    <cfRule type="cellIs" dxfId="17" priority="16" stopIfTrue="1" operator="lessThan">
      <formula>$G$234</formula>
    </cfRule>
  </conditionalFormatting>
  <conditionalFormatting sqref="C234:E234">
    <cfRule type="cellIs" dxfId="16" priority="14" stopIfTrue="1" operator="equal">
      <formula>"Payroll Frequency changed, delete value in F79"</formula>
    </cfRule>
  </conditionalFormatting>
  <conditionalFormatting sqref="B215:H228">
    <cfRule type="expression" dxfId="15" priority="12">
      <formula>$D$210="Pay Stubs"</formula>
    </cfRule>
  </conditionalFormatting>
  <conditionalFormatting sqref="B232:H242 B253:H255 C244:H252 B243 G243:H243">
    <cfRule type="expression" dxfId="14" priority="11">
      <formula>$D$210="VOE"</formula>
    </cfRule>
  </conditionalFormatting>
  <conditionalFormatting sqref="G219 E218:E228">
    <cfRule type="expression" dxfId="13" priority="10">
      <formula>$D$210="Pay Stubs"</formula>
    </cfRule>
  </conditionalFormatting>
  <conditionalFormatting sqref="E232">
    <cfRule type="expression" dxfId="12" priority="9">
      <formula>$D$210="VOE"</formula>
    </cfRule>
  </conditionalFormatting>
  <conditionalFormatting sqref="E210">
    <cfRule type="expression" dxfId="11" priority="8">
      <formula>$D$210 = ""</formula>
    </cfRule>
  </conditionalFormatting>
  <conditionalFormatting sqref="B244:B252">
    <cfRule type="expression" dxfId="10" priority="7">
      <formula>$D$210="VOE"</formula>
    </cfRule>
  </conditionalFormatting>
  <conditionalFormatting sqref="C243">
    <cfRule type="expression" dxfId="9" priority="6">
      <formula>$D$210="VOE"</formula>
    </cfRule>
  </conditionalFormatting>
  <conditionalFormatting sqref="C243">
    <cfRule type="expression" dxfId="8" priority="5">
      <formula>$D$210="VOE"</formula>
    </cfRule>
  </conditionalFormatting>
  <conditionalFormatting sqref="D243:E243">
    <cfRule type="expression" dxfId="7" priority="4">
      <formula>$D$210="VOE"</formula>
    </cfRule>
  </conditionalFormatting>
  <conditionalFormatting sqref="D243:E243">
    <cfRule type="expression" dxfId="6" priority="3">
      <formula>$D$210="VOE"</formula>
    </cfRule>
  </conditionalFormatting>
  <conditionalFormatting sqref="F243">
    <cfRule type="expression" dxfId="5"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900-000000000000}">
      <formula1>EDATE(TODAY(),-1200)</formula1>
      <formula2>TODAY()</formula2>
    </dataValidation>
    <dataValidation type="custom" allowBlank="1" showInputMessage="1" showErrorMessage="1" errorTitle="Section" error="Incorrect Section!!" sqref="F78 C61:E65 C67:E78" xr:uid="{00000000-0002-0000-0900-000001000000}">
      <formula1>INDIRECT("$D$33") = "Pay Stubs"</formula1>
    </dataValidation>
    <dataValidation type="custom" allowBlank="1" showInputMessage="1" showErrorMessage="1" errorTitle="Section" error="Incorrect Section!!" sqref="E41:E42 E44:E51" xr:uid="{00000000-0002-0000-09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900-000003000000}"/>
    <dataValidation allowBlank="1" showInputMessage="1" showErrorMessage="1" prompt="Monthly Average * Months Remaining in Current Year + Current Year Gross income." sqref="F284:G284" xr:uid="{00000000-0002-0000-09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900-000005000000}"/>
    <dataValidation allowBlank="1" showInputMessage="1" showErrorMessage="1" prompt="Include vacation, holiday and sick time in regular/base hours.  " sqref="B64 B123 B182 B241" xr:uid="{00000000-0002-0000-0900-000006000000}"/>
    <dataValidation allowBlank="1" showInputMessage="1" showErrorMessage="1" prompt="Include vacation, holiday and sick pay in Base Pay." sqref="B66 B125 B184 B243" xr:uid="{00000000-0002-0000-0900-000007000000}"/>
    <dataValidation allowBlank="1" showInputMessage="1" showErrorMessage="1" prompt="It is important to determine the pay schedule to accurately calculate pay periods to date." sqref="F44:G44 C57:E57 C116:E116 F103:G103 C175:E175 F162:G162 C234:E234 F221:G221" xr:uid="{00000000-0002-0000-0900-000008000000}"/>
    <dataValidation allowBlank="1" showInputMessage="1" showErrorMessage="1" prompt="Count full weeks from off season start date to off season end date indicated on VOE." sqref="C265:D265" xr:uid="{00000000-0002-0000-0900-000009000000}"/>
    <dataValidation type="list" allowBlank="1" showInputMessage="1" showErrorMessage="1" sqref="H265" xr:uid="{00000000-0002-0000-0900-00000A000000}">
      <formula1>"No, Yes"</formula1>
    </dataValidation>
    <dataValidation allowBlank="1" showInputMessage="1" showErrorMessage="1" prompt="Enter the Househol Member Number (1-10) from the Household Summary Tab." sqref="D5" xr:uid="{00000000-0002-0000-0900-00000B000000}"/>
    <dataValidation allowBlank="1" showInputMessage="1" showErrorMessage="1" prompt="If unknown enter Weekly." sqref="C43:D43 C102:D102 C161:D161 C220:D220" xr:uid="{00000000-0002-0000-0900-00000C000000}"/>
    <dataValidation allowBlank="1" showInputMessage="1" showErrorMessage="1" prompt="If blank, worksheet calculation assumes the person was employed at position prior to January 1 of the income documentation year." sqref="C35 C94 C153 C212" xr:uid="{00000000-0002-0000-0900-00000D000000}"/>
    <dataValidation allowBlank="1" showInputMessage="1" showErrorMessage="1" prompt="Enter the type of income documentation used to qualify the household." sqref="C33 C92 C151 C210" xr:uid="{00000000-0002-0000-0900-00000E000000}"/>
    <dataValidation allowBlank="1" showInputMessage="1" showErrorMessage="1" prompt="If Thru Date is not provided, enter the date the VOE was signed." sqref="C44:D44 C103:D103 C162:D162 C221:D221" xr:uid="{00000000-0002-0000-0900-00000F000000}"/>
    <dataValidation type="list" allowBlank="1" showInputMessage="1" showErrorMessage="1" sqref="D33 D92 D151 D210" xr:uid="{00000000-0002-0000-0900-000010000000}">
      <formula1>"VOE, Pay Stubs"</formula1>
    </dataValidation>
    <dataValidation showDropDown="1" showInputMessage="1" showErrorMessage="1" sqref="G33:G34 G92:G93 G151:G152 G210:G211" xr:uid="{00000000-0002-0000-0900-000011000000}"/>
    <dataValidation allowBlank="1" showInputMessage="1" showErrorMessage="1" prompt="If a range of hours is indicated on the VOE, enter the high end of the range." sqref="C269:D269 C41:D41 C100:D100 C159:D159 C218:D218" xr:uid="{00000000-0002-0000-0900-000012000000}"/>
    <dataValidation type="list" allowBlank="1" showInputMessage="1" showErrorMessage="1" error="Please delete the entry and select a schedule from the drop down list." sqref="E55 E43 E102 E114 E161 E173 E220 E232" xr:uid="{00000000-0002-0000-0900-000013000000}">
      <formula1>"Weekly, Bi-Weekly, Semi-Monthly, Monthly"</formula1>
    </dataValidation>
    <dataValidation type="whole" allowBlank="1" showInputMessage="1" showErrorMessage="1" sqref="F57 H44 H103 F116 H162 F175 H221 F234" xr:uid="{00000000-0002-0000-0900-000014000000}">
      <formula1>0</formula1>
      <formula2>24</formula2>
    </dataValidation>
    <dataValidation allowBlank="1" showInputMessage="1" showErrorMessage="1" prompt="If YTD amount is not listed on the pay stubs leave blank." sqref="F67:F77 F126:F136 F185:F195 F244:F254" xr:uid="{00000000-0002-0000-0900-000015000000}"/>
    <dataValidation type="list" allowBlank="1" showInputMessage="1" showErrorMessage="1" sqref="G65:H65 G42:H42 G124:H124 G101:H101 G183:H183 G160:H160 G242:H242 G219:H219" xr:uid="{00000000-0002-0000-09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900-000017000000}">
      <formula1>0</formula1>
      <formula2>D267</formula2>
    </dataValidation>
    <dataValidation type="whole" operator="lessThanOrEqual" allowBlank="1" showInputMessage="1" showErrorMessage="1" error="Weeks Employed to Date can not exceed Weeks Employed in Calendar Year." sqref="E268" xr:uid="{00000000-0002-0000-0900-000018000000}">
      <formula1>C267</formula1>
    </dataValidation>
    <dataValidation allowBlank="1" showInputMessage="1" showErrorMessage="1" errorTitle="Section" error="Incorrect Section!!" sqref="C125:F125 C66:F66 C184:F184 C243:F243" xr:uid="{00000000-0002-0000-0900-000019000000}"/>
    <dataValidation type="whole" allowBlank="1" showInputMessage="1" showErrorMessage="1" prompt="Enter number of pay periods per year, between 1 and 52." sqref="F19:F26" xr:uid="{00000000-0002-0000-0900-00001A000000}">
      <formula1>1</formula1>
      <formula2>52</formula2>
    </dataValidation>
    <dataValidation type="custom" allowBlank="1" showInputMessage="1" showErrorMessage="1" errorTitle="Section" error="Incorrect Section!!" sqref="C238:E242 C244:E255 F255" xr:uid="{00000000-0002-0000-0900-00001B000000}">
      <formula1>INDIRECT("$D$207") = "Pay Stubs"</formula1>
    </dataValidation>
    <dataValidation type="custom" allowBlank="1" showInputMessage="1" showErrorMessage="1" errorTitle="Section" error="Incorrect Section!!" sqref="C179:E183 C185:E196 F196" xr:uid="{00000000-0002-0000-0900-00001C000000}">
      <formula1>INDIRECT("$D$149") = "Pay Stubs"</formula1>
    </dataValidation>
    <dataValidation type="custom" allowBlank="1" showInputMessage="1" showErrorMessage="1" errorTitle="Section" error="Incorrect Section!!" sqref="E159:E160 E162:E169" xr:uid="{00000000-0002-0000-0900-00001D000000}">
      <formula1>INDIRECT("$D$149") = "VOE"</formula1>
    </dataValidation>
    <dataValidation type="custom" allowBlank="1" showInputMessage="1" showErrorMessage="1" errorTitle="Section" error="Incorrect Section!!" sqref="C126:E137 F137 C120:E124" xr:uid="{00000000-0002-0000-0900-00001E000000}">
      <formula1>INDIRECT("$D$91") = "Pay Stubs"</formula1>
    </dataValidation>
    <dataValidation type="custom" allowBlank="1" showInputMessage="1" showErrorMessage="1" errorTitle="Section" error="Incorrect Section!!" sqref="E100:E101 E103:E110" xr:uid="{00000000-0002-0000-0900-00001F000000}">
      <formula1>INDIRECT("$D$91") = "VOE"</formula1>
    </dataValidation>
    <dataValidation type="custom" allowBlank="1" showInputMessage="1" showErrorMessage="1" errorTitle="Section" error="Incorrect Section!!" sqref="E218:E219 E221:E228" xr:uid="{00000000-0002-0000-0900-000020000000}">
      <formula1>INDIRECT("$D$207") = "VOE"</formula1>
    </dataValidation>
  </dataValidations>
  <hyperlinks>
    <hyperlink ref="H287" location="'HH Member 8'!A3" display="Back to Top ^" xr:uid="{00000000-0004-0000-0900-000000000000}"/>
    <hyperlink ref="B9:D9" location="'HH Member 8'!Position2" display="Position 2" xr:uid="{00000000-0004-0000-0900-000001000000}"/>
    <hyperlink ref="B10:D10" location="'HH Member 8'!Position3" display="Position 3" xr:uid="{00000000-0004-0000-0900-000002000000}"/>
    <hyperlink ref="B11:D11" location="'HH Member 8'!Position4" display="Position 4" xr:uid="{00000000-0004-0000-0900-000003000000}"/>
    <hyperlink ref="B12:D12" location="'HH Member 8'!OtherIncome" display="Other Income" xr:uid="{00000000-0004-0000-0900-000004000000}"/>
    <hyperlink ref="B13:D13" location="'HH Member 8'!SeasonalIncome" display="Seasonal Income" xr:uid="{00000000-0004-0000-0900-000005000000}"/>
    <hyperlink ref="B14:D14" location="'HH Member 8'!SelfEmploymentIncome" display="Self Employment Income" xr:uid="{00000000-0004-0000-0900-000006000000}"/>
    <hyperlink ref="B8:D8" location="'HH Member 8'!Position1" display="'HH Member 8'!Position1" xr:uid="{00000000-0004-0000-0900-000007000000}"/>
    <hyperlink ref="H29" location="'HH Member 8'!A3" display="Back to Top ^" xr:uid="{00000000-0004-0000-0900-000008000000}"/>
    <hyperlink ref="H88" location="'HH Member 8'!A3" display="Back to Top ^" xr:uid="{00000000-0004-0000-0900-000009000000}"/>
    <hyperlink ref="H147" location="'HH Member 8'!A3" display="Back to Top ^" xr:uid="{00000000-0004-0000-0900-00000A000000}"/>
    <hyperlink ref="H206" location="'HH Member 8'!A3" display="Back to Top ^" xr:uid="{00000000-0004-0000-0900-00000B000000}"/>
  </hyperlinks>
  <pageMargins left="0.25" right="0.25" top="0.5" bottom="0.5" header="0.3" footer="0.3"/>
  <pageSetup orientation="portrait" blackAndWhite="1" errors="blank" r:id="rId1"/>
  <headerFooter>
    <oddFooter>&amp;R&amp;8 1/1/2023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C37"/>
  <sheetViews>
    <sheetView showGridLines="0" showRowColHeaders="0" workbookViewId="0">
      <pane ySplit="1" topLeftCell="A2" activePane="bottomLeft" state="frozen"/>
      <selection pane="bottomLeft" activeCell="B2" sqref="B2"/>
    </sheetView>
  </sheetViews>
  <sheetFormatPr defaultColWidth="0" defaultRowHeight="15.75" zeroHeight="1" x14ac:dyDescent="0.25"/>
  <cols>
    <col min="1" max="1" width="3.625" style="16" customWidth="1"/>
    <col min="2" max="2" width="100.125" style="41" customWidth="1"/>
    <col min="3" max="3" width="3.625" style="16" customWidth="1"/>
    <col min="4" max="16384" width="9" style="16" hidden="1"/>
  </cols>
  <sheetData>
    <row r="1" spans="2:2" ht="16.5" thickBot="1" x14ac:dyDescent="0.3">
      <c r="B1" s="46" t="s">
        <v>179</v>
      </c>
    </row>
    <row r="2" spans="2:2" ht="16.5" thickTop="1" x14ac:dyDescent="0.25">
      <c r="B2" s="322"/>
    </row>
    <row r="3" spans="2:2" x14ac:dyDescent="0.25">
      <c r="B3" s="323"/>
    </row>
    <row r="4" spans="2:2" x14ac:dyDescent="0.25">
      <c r="B4" s="323"/>
    </row>
    <row r="5" spans="2:2" x14ac:dyDescent="0.25">
      <c r="B5" s="323"/>
    </row>
    <row r="6" spans="2:2" x14ac:dyDescent="0.25">
      <c r="B6" s="323"/>
    </row>
    <row r="7" spans="2:2" x14ac:dyDescent="0.25">
      <c r="B7" s="323"/>
    </row>
    <row r="8" spans="2:2" x14ac:dyDescent="0.25">
      <c r="B8" s="323"/>
    </row>
    <row r="9" spans="2:2" x14ac:dyDescent="0.25">
      <c r="B9" s="323"/>
    </row>
    <row r="10" spans="2:2" x14ac:dyDescent="0.25">
      <c r="B10" s="323"/>
    </row>
    <row r="11" spans="2:2" x14ac:dyDescent="0.25">
      <c r="B11" s="323"/>
    </row>
    <row r="12" spans="2:2" x14ac:dyDescent="0.25">
      <c r="B12" s="323"/>
    </row>
    <row r="13" spans="2:2" x14ac:dyDescent="0.25">
      <c r="B13" s="323"/>
    </row>
    <row r="14" spans="2:2" x14ac:dyDescent="0.25">
      <c r="B14" s="323"/>
    </row>
    <row r="15" spans="2:2" x14ac:dyDescent="0.25">
      <c r="B15" s="323"/>
    </row>
    <row r="16" spans="2:2" x14ac:dyDescent="0.25">
      <c r="B16" s="323"/>
    </row>
    <row r="17" spans="2:2" x14ac:dyDescent="0.25">
      <c r="B17" s="323"/>
    </row>
    <row r="18" spans="2:2" x14ac:dyDescent="0.25">
      <c r="B18" s="323"/>
    </row>
    <row r="19" spans="2:2" x14ac:dyDescent="0.25">
      <c r="B19" s="323"/>
    </row>
    <row r="20" spans="2:2" x14ac:dyDescent="0.25">
      <c r="B20" s="323"/>
    </row>
    <row r="21" spans="2:2" x14ac:dyDescent="0.25">
      <c r="B21" s="323"/>
    </row>
    <row r="22" spans="2:2" x14ac:dyDescent="0.25">
      <c r="B22" s="323"/>
    </row>
    <row r="23" spans="2:2" x14ac:dyDescent="0.25">
      <c r="B23" s="323"/>
    </row>
    <row r="24" spans="2:2" x14ac:dyDescent="0.25">
      <c r="B24" s="323"/>
    </row>
    <row r="25" spans="2:2" x14ac:dyDescent="0.25">
      <c r="B25" s="323"/>
    </row>
    <row r="26" spans="2:2" x14ac:dyDescent="0.25">
      <c r="B26" s="323"/>
    </row>
    <row r="27" spans="2:2" x14ac:dyDescent="0.25">
      <c r="B27" s="323"/>
    </row>
    <row r="28" spans="2:2" x14ac:dyDescent="0.25">
      <c r="B28" s="323"/>
    </row>
    <row r="29" spans="2:2" x14ac:dyDescent="0.25">
      <c r="B29" s="323"/>
    </row>
    <row r="30" spans="2:2" x14ac:dyDescent="0.25">
      <c r="B30" s="323"/>
    </row>
    <row r="31" spans="2:2" x14ac:dyDescent="0.25">
      <c r="B31" s="323"/>
    </row>
    <row r="32" spans="2:2" x14ac:dyDescent="0.25">
      <c r="B32" s="323"/>
    </row>
    <row r="33" spans="2:2" x14ac:dyDescent="0.25">
      <c r="B33" s="323"/>
    </row>
    <row r="34" spans="2:2" x14ac:dyDescent="0.25">
      <c r="B34" s="324"/>
    </row>
    <row r="35" spans="2:2" x14ac:dyDescent="0.25"/>
    <row r="36" spans="2:2" x14ac:dyDescent="0.25"/>
    <row r="37" spans="2:2" x14ac:dyDescent="0.25"/>
  </sheetData>
  <sheetProtection algorithmName="SHA-512" hashValue="PH1H4Nntg1FiQPY+7aPaJvqs3uHDbpL3uWXSPncASeiWetpizTtTmIoFA7eAs+z/cxh5K1/yxn7Dle03n1O2sw==" saltValue="FKEnUpI8rSlnT5yC6O39GQ==" spinCount="100000" sheet="1" objects="1" scenarios="1"/>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1">
    <tabColor rgb="FFFF0000"/>
  </sheetPr>
  <dimension ref="A1:F53"/>
  <sheetViews>
    <sheetView topLeftCell="A15" workbookViewId="0">
      <selection activeCell="D18" sqref="D18"/>
    </sheetView>
  </sheetViews>
  <sheetFormatPr defaultRowHeight="15.75" x14ac:dyDescent="0.25"/>
  <cols>
    <col min="1" max="1" width="16.5" customWidth="1"/>
    <col min="2" max="2" width="11.75" customWidth="1"/>
    <col min="3" max="3" width="12.25" customWidth="1"/>
    <col min="4" max="4" width="14.25" customWidth="1"/>
    <col min="5" max="5" width="15.125" customWidth="1"/>
    <col min="6" max="6" width="13.5" customWidth="1"/>
  </cols>
  <sheetData>
    <row r="1" spans="1:6" x14ac:dyDescent="0.25">
      <c r="A1" s="1"/>
      <c r="B1" s="1"/>
      <c r="C1" s="1"/>
      <c r="D1" s="1"/>
      <c r="E1" s="1"/>
      <c r="F1" s="1"/>
    </row>
    <row r="2" spans="1:6" x14ac:dyDescent="0.25">
      <c r="A2" s="1" t="s">
        <v>61</v>
      </c>
      <c r="B2" s="2" t="s">
        <v>45</v>
      </c>
      <c r="C2" s="2" t="s">
        <v>46</v>
      </c>
      <c r="D2" s="2" t="s">
        <v>47</v>
      </c>
      <c r="E2" s="2" t="s">
        <v>63</v>
      </c>
      <c r="F2" s="2" t="s">
        <v>68</v>
      </c>
    </row>
    <row r="3" spans="1:6" x14ac:dyDescent="0.25">
      <c r="A3" s="1" t="s">
        <v>40</v>
      </c>
      <c r="B3" s="1">
        <v>7</v>
      </c>
      <c r="C3" s="1">
        <v>52</v>
      </c>
      <c r="D3" s="1">
        <v>1</v>
      </c>
      <c r="E3" s="1">
        <v>5</v>
      </c>
      <c r="F3" s="1">
        <v>40</v>
      </c>
    </row>
    <row r="4" spans="1:6" x14ac:dyDescent="0.25">
      <c r="A4" s="1" t="s">
        <v>41</v>
      </c>
      <c r="B4" s="1">
        <v>14</v>
      </c>
      <c r="C4" s="1">
        <v>26</v>
      </c>
      <c r="D4" s="1">
        <v>2</v>
      </c>
      <c r="E4" s="1">
        <v>10</v>
      </c>
      <c r="F4" s="1">
        <v>80</v>
      </c>
    </row>
    <row r="5" spans="1:6" x14ac:dyDescent="0.25">
      <c r="A5" s="1" t="s">
        <v>42</v>
      </c>
      <c r="B5" s="1">
        <v>15.21</v>
      </c>
      <c r="C5" s="1">
        <v>24</v>
      </c>
      <c r="D5" s="1">
        <f>((260/24)*8)/40</f>
        <v>2.166666666666667</v>
      </c>
      <c r="E5" s="1">
        <f>260/24</f>
        <v>10.833333333333334</v>
      </c>
      <c r="F5" s="1">
        <f>2080/24</f>
        <v>86.666666666666671</v>
      </c>
    </row>
    <row r="6" spans="1:6" x14ac:dyDescent="0.25">
      <c r="A6" s="1" t="s">
        <v>43</v>
      </c>
      <c r="B6" s="1">
        <v>30.41667</v>
      </c>
      <c r="C6" s="1">
        <v>12</v>
      </c>
      <c r="D6" s="1">
        <f>((260/12)*8)/40</f>
        <v>4.3333333333333339</v>
      </c>
      <c r="E6" s="1">
        <f>260/12</f>
        <v>21.666666666666668</v>
      </c>
      <c r="F6" s="1">
        <f>2080/12</f>
        <v>173.33333333333334</v>
      </c>
    </row>
    <row r="7" spans="1:6" x14ac:dyDescent="0.25">
      <c r="A7" s="1" t="s">
        <v>44</v>
      </c>
      <c r="B7" s="1">
        <v>365</v>
      </c>
      <c r="C7" s="1">
        <v>1</v>
      </c>
      <c r="D7" s="1">
        <f>(260*8)/40</f>
        <v>52</v>
      </c>
      <c r="E7" s="1">
        <v>260</v>
      </c>
      <c r="F7" s="1">
        <v>2080</v>
      </c>
    </row>
    <row r="8" spans="1:6" x14ac:dyDescent="0.25">
      <c r="A8" s="1"/>
      <c r="B8" s="1"/>
      <c r="C8" s="1"/>
      <c r="D8" s="1"/>
      <c r="E8" s="1"/>
      <c r="F8" s="1"/>
    </row>
    <row r="9" spans="1:6" x14ac:dyDescent="0.25">
      <c r="A9" s="1"/>
      <c r="B9" s="1"/>
      <c r="C9" s="1"/>
      <c r="D9" s="1"/>
      <c r="E9" s="1"/>
      <c r="F9" s="1"/>
    </row>
    <row r="10" spans="1:6" x14ac:dyDescent="0.25">
      <c r="A10" s="1" t="s">
        <v>60</v>
      </c>
      <c r="B10" s="1" t="s">
        <v>62</v>
      </c>
      <c r="C10" s="1"/>
      <c r="D10" s="1"/>
      <c r="E10" s="1"/>
      <c r="F10" s="1"/>
    </row>
    <row r="11" spans="1:6" x14ac:dyDescent="0.25">
      <c r="A11" s="1" t="s">
        <v>94</v>
      </c>
      <c r="B11" s="1">
        <v>52</v>
      </c>
      <c r="C11" s="1"/>
      <c r="D11" s="1"/>
      <c r="E11" s="1"/>
      <c r="F11" s="1"/>
    </row>
    <row r="12" spans="1:6" x14ac:dyDescent="0.25">
      <c r="A12" s="1" t="s">
        <v>95</v>
      </c>
      <c r="B12" s="1">
        <v>52</v>
      </c>
      <c r="C12" s="1"/>
      <c r="D12" s="1"/>
      <c r="E12" s="1"/>
      <c r="F12" s="1"/>
    </row>
    <row r="13" spans="1:6" x14ac:dyDescent="0.25">
      <c r="A13" s="1" t="s">
        <v>96</v>
      </c>
      <c r="B13" s="1">
        <v>26</v>
      </c>
      <c r="C13" s="1"/>
      <c r="D13" s="1"/>
      <c r="E13" s="1"/>
      <c r="F13" s="1"/>
    </row>
    <row r="14" spans="1:6" x14ac:dyDescent="0.25">
      <c r="A14" s="1" t="s">
        <v>97</v>
      </c>
      <c r="B14" s="1">
        <v>24</v>
      </c>
      <c r="C14" s="1"/>
      <c r="D14" s="1"/>
      <c r="E14" s="1"/>
      <c r="F14" s="1"/>
    </row>
    <row r="15" spans="1:6" x14ac:dyDescent="0.25">
      <c r="A15" s="1" t="s">
        <v>98</v>
      </c>
      <c r="B15" s="1">
        <v>12</v>
      </c>
      <c r="C15" s="1"/>
      <c r="D15" s="1"/>
      <c r="E15" s="1"/>
      <c r="F15" s="1"/>
    </row>
    <row r="16" spans="1:6" x14ac:dyDescent="0.25">
      <c r="A16" s="1" t="s">
        <v>93</v>
      </c>
      <c r="B16" s="1">
        <v>1</v>
      </c>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sheetData>
  <sheetProtection algorithmName="SHA-512" hashValue="mDoBRPZDvW/Av/7r49sL6BaJ2rk3re6ks0qMudeUK8X2FJX1AspDkqREbUuRv8pBUOTnV6U/zAjTFrrudXQwIg==" saltValue="PneX58SrCQG/TVh0VCinkw==" spinCount="100000" sheet="1" objects="1" scenarios="1"/>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B78"/>
  <sheetViews>
    <sheetView topLeftCell="A70" workbookViewId="0">
      <selection activeCell="A72" sqref="A72"/>
    </sheetView>
  </sheetViews>
  <sheetFormatPr defaultRowHeight="15.75" x14ac:dyDescent="0.25"/>
  <cols>
    <col min="1" max="1" width="28.375" customWidth="1"/>
    <col min="2" max="2" width="18.625" style="5" customWidth="1"/>
  </cols>
  <sheetData>
    <row r="1" spans="1:2" x14ac:dyDescent="0.25">
      <c r="A1" t="s">
        <v>123</v>
      </c>
      <c r="B1">
        <f>'Household Summary'!C17</f>
        <v>0</v>
      </c>
    </row>
    <row r="2" spans="1:2" x14ac:dyDescent="0.25">
      <c r="A2" t="s">
        <v>124</v>
      </c>
      <c r="B2">
        <f>'Household Summary'!E17</f>
        <v>0</v>
      </c>
    </row>
    <row r="3" spans="1:2" x14ac:dyDescent="0.25">
      <c r="A3" t="s">
        <v>125</v>
      </c>
      <c r="B3" s="3">
        <f>'Household Summary'!F17</f>
        <v>0</v>
      </c>
    </row>
    <row r="4" spans="1:2" x14ac:dyDescent="0.25">
      <c r="A4" t="s">
        <v>126</v>
      </c>
      <c r="B4" s="8" t="str">
        <f>'Household Summary'!G17</f>
        <v/>
      </c>
    </row>
    <row r="5" spans="1:2" x14ac:dyDescent="0.25">
      <c r="A5" t="s">
        <v>127</v>
      </c>
      <c r="B5" s="4">
        <f>'Household Summary'!H17</f>
        <v>0</v>
      </c>
    </row>
    <row r="6" spans="1:2" x14ac:dyDescent="0.25">
      <c r="A6" t="s">
        <v>128</v>
      </c>
      <c r="B6">
        <f>'Household Summary'!C18</f>
        <v>0</v>
      </c>
    </row>
    <row r="7" spans="1:2" x14ac:dyDescent="0.25">
      <c r="A7" t="s">
        <v>130</v>
      </c>
      <c r="B7">
        <f>'Household Summary'!E18</f>
        <v>0</v>
      </c>
    </row>
    <row r="8" spans="1:2" x14ac:dyDescent="0.25">
      <c r="A8" t="s">
        <v>131</v>
      </c>
      <c r="B8" s="3">
        <f>'Household Summary'!F18</f>
        <v>0</v>
      </c>
    </row>
    <row r="9" spans="1:2" x14ac:dyDescent="0.25">
      <c r="A9" t="s">
        <v>132</v>
      </c>
      <c r="B9" s="8" t="str">
        <f>'Household Summary'!G18</f>
        <v/>
      </c>
    </row>
    <row r="10" spans="1:2" x14ac:dyDescent="0.25">
      <c r="A10" t="s">
        <v>133</v>
      </c>
      <c r="B10" s="4">
        <f>'Household Summary'!H18</f>
        <v>0</v>
      </c>
    </row>
    <row r="11" spans="1:2" x14ac:dyDescent="0.25">
      <c r="A11" t="s">
        <v>134</v>
      </c>
      <c r="B11">
        <f>'Household Summary'!C19</f>
        <v>0</v>
      </c>
    </row>
    <row r="12" spans="1:2" x14ac:dyDescent="0.25">
      <c r="A12" t="s">
        <v>129</v>
      </c>
      <c r="B12">
        <f>'Household Summary'!E19</f>
        <v>0</v>
      </c>
    </row>
    <row r="13" spans="1:2" x14ac:dyDescent="0.25">
      <c r="A13" t="s">
        <v>135</v>
      </c>
      <c r="B13" s="3">
        <f>'Household Summary'!F19</f>
        <v>0</v>
      </c>
    </row>
    <row r="14" spans="1:2" x14ac:dyDescent="0.25">
      <c r="A14" t="s">
        <v>136</v>
      </c>
      <c r="B14" s="8" t="str">
        <f>'Household Summary'!G19</f>
        <v/>
      </c>
    </row>
    <row r="15" spans="1:2" x14ac:dyDescent="0.25">
      <c r="A15" t="s">
        <v>137</v>
      </c>
      <c r="B15" s="4">
        <f>'Household Summary'!H19</f>
        <v>0</v>
      </c>
    </row>
    <row r="16" spans="1:2" x14ac:dyDescent="0.25">
      <c r="A16" t="s">
        <v>138</v>
      </c>
      <c r="B16">
        <f>'Household Summary'!C20</f>
        <v>0</v>
      </c>
    </row>
    <row r="17" spans="1:2" x14ac:dyDescent="0.25">
      <c r="A17" t="s">
        <v>139</v>
      </c>
      <c r="B17">
        <f>'Household Summary'!E20</f>
        <v>0</v>
      </c>
    </row>
    <row r="18" spans="1:2" x14ac:dyDescent="0.25">
      <c r="A18" t="s">
        <v>140</v>
      </c>
      <c r="B18" s="3">
        <f>'Household Summary'!F20</f>
        <v>0</v>
      </c>
    </row>
    <row r="19" spans="1:2" x14ac:dyDescent="0.25">
      <c r="A19" t="s">
        <v>141</v>
      </c>
      <c r="B19" s="8" t="str">
        <f>'Household Summary'!G20</f>
        <v/>
      </c>
    </row>
    <row r="20" spans="1:2" x14ac:dyDescent="0.25">
      <c r="A20" t="s">
        <v>142</v>
      </c>
      <c r="B20" s="4">
        <f>'Household Summary'!H20</f>
        <v>0</v>
      </c>
    </row>
    <row r="21" spans="1:2" x14ac:dyDescent="0.25">
      <c r="A21" t="s">
        <v>146</v>
      </c>
      <c r="B21">
        <f>'Household Summary'!C21</f>
        <v>0</v>
      </c>
    </row>
    <row r="22" spans="1:2" x14ac:dyDescent="0.25">
      <c r="A22" t="s">
        <v>147</v>
      </c>
      <c r="B22">
        <f>'Household Summary'!E21</f>
        <v>0</v>
      </c>
    </row>
    <row r="23" spans="1:2" x14ac:dyDescent="0.25">
      <c r="A23" t="s">
        <v>148</v>
      </c>
      <c r="B23" s="6">
        <f>'Household Summary'!F21</f>
        <v>0</v>
      </c>
    </row>
    <row r="24" spans="1:2" x14ac:dyDescent="0.25">
      <c r="A24" t="s">
        <v>149</v>
      </c>
      <c r="B24" s="10" t="str">
        <f>'Household Summary'!G21</f>
        <v/>
      </c>
    </row>
    <row r="25" spans="1:2" x14ac:dyDescent="0.25">
      <c r="A25" t="s">
        <v>150</v>
      </c>
      <c r="B25" s="9">
        <f>'Household Summary'!H21</f>
        <v>0</v>
      </c>
    </row>
    <row r="26" spans="1:2" x14ac:dyDescent="0.25">
      <c r="A26" t="s">
        <v>151</v>
      </c>
      <c r="B26">
        <f>'Household Summary'!C22</f>
        <v>0</v>
      </c>
    </row>
    <row r="27" spans="1:2" x14ac:dyDescent="0.25">
      <c r="A27" t="s">
        <v>152</v>
      </c>
      <c r="B27">
        <f>'Household Summary'!E22</f>
        <v>0</v>
      </c>
    </row>
    <row r="28" spans="1:2" x14ac:dyDescent="0.25">
      <c r="A28" t="s">
        <v>153</v>
      </c>
      <c r="B28" s="6">
        <f>'Household Summary'!F22</f>
        <v>0</v>
      </c>
    </row>
    <row r="29" spans="1:2" x14ac:dyDescent="0.25">
      <c r="A29" t="s">
        <v>156</v>
      </c>
      <c r="B29" s="8" t="str">
        <f>'Household Summary'!G22</f>
        <v/>
      </c>
    </row>
    <row r="30" spans="1:2" x14ac:dyDescent="0.25">
      <c r="A30" t="s">
        <v>162</v>
      </c>
      <c r="B30" s="9">
        <f>'Household Summary'!H22</f>
        <v>0</v>
      </c>
    </row>
    <row r="31" spans="1:2" x14ac:dyDescent="0.25">
      <c r="A31" t="s">
        <v>168</v>
      </c>
      <c r="B31">
        <f>'Household Summary'!C23</f>
        <v>0</v>
      </c>
    </row>
    <row r="32" spans="1:2" x14ac:dyDescent="0.25">
      <c r="A32" t="s">
        <v>169</v>
      </c>
      <c r="B32">
        <f>'Household Summary'!E23</f>
        <v>0</v>
      </c>
    </row>
    <row r="33" spans="1:2" x14ac:dyDescent="0.25">
      <c r="A33" t="s">
        <v>170</v>
      </c>
      <c r="B33" s="6">
        <f>'Household Summary'!F23</f>
        <v>0</v>
      </c>
    </row>
    <row r="34" spans="1:2" x14ac:dyDescent="0.25">
      <c r="A34" t="s">
        <v>154</v>
      </c>
      <c r="B34" s="8" t="str">
        <f>'Household Summary'!G23</f>
        <v/>
      </c>
    </row>
    <row r="35" spans="1:2" x14ac:dyDescent="0.25">
      <c r="A35" t="s">
        <v>157</v>
      </c>
      <c r="B35" s="9">
        <f>'Household Summary'!H23</f>
        <v>0</v>
      </c>
    </row>
    <row r="36" spans="1:2" x14ac:dyDescent="0.25">
      <c r="A36" t="s">
        <v>158</v>
      </c>
      <c r="B36">
        <f>'Household Summary'!C24</f>
        <v>0</v>
      </c>
    </row>
    <row r="37" spans="1:2" x14ac:dyDescent="0.25">
      <c r="A37" t="s">
        <v>159</v>
      </c>
      <c r="B37">
        <f>'Household Summary'!E24</f>
        <v>0</v>
      </c>
    </row>
    <row r="38" spans="1:2" x14ac:dyDescent="0.25">
      <c r="A38" t="s">
        <v>160</v>
      </c>
      <c r="B38" s="6">
        <f>'Household Summary'!F24</f>
        <v>0</v>
      </c>
    </row>
    <row r="39" spans="1:2" x14ac:dyDescent="0.25">
      <c r="A39" t="s">
        <v>161</v>
      </c>
      <c r="B39" s="8" t="str">
        <f>'Household Summary'!G24</f>
        <v/>
      </c>
    </row>
    <row r="40" spans="1:2" x14ac:dyDescent="0.25">
      <c r="A40" t="s">
        <v>155</v>
      </c>
      <c r="B40" s="9">
        <f>'Household Summary'!H24</f>
        <v>0</v>
      </c>
    </row>
    <row r="41" spans="1:2" x14ac:dyDescent="0.25">
      <c r="A41" t="s">
        <v>163</v>
      </c>
      <c r="B41">
        <f>'Household Summary'!C25</f>
        <v>0</v>
      </c>
    </row>
    <row r="42" spans="1:2" x14ac:dyDescent="0.25">
      <c r="A42" t="s">
        <v>164</v>
      </c>
      <c r="B42">
        <f>'Household Summary'!E25</f>
        <v>0</v>
      </c>
    </row>
    <row r="43" spans="1:2" x14ac:dyDescent="0.25">
      <c r="A43" t="s">
        <v>165</v>
      </c>
      <c r="B43" s="6">
        <f>'Household Summary'!F25</f>
        <v>0</v>
      </c>
    </row>
    <row r="44" spans="1:2" x14ac:dyDescent="0.25">
      <c r="A44" t="s">
        <v>166</v>
      </c>
      <c r="B44" s="8" t="str">
        <f>'Household Summary'!G25</f>
        <v/>
      </c>
    </row>
    <row r="45" spans="1:2" x14ac:dyDescent="0.25">
      <c r="A45" t="s">
        <v>167</v>
      </c>
      <c r="B45" s="9">
        <f>'Household Summary'!H25</f>
        <v>0</v>
      </c>
    </row>
    <row r="46" spans="1:2" x14ac:dyDescent="0.25">
      <c r="A46" t="s">
        <v>171</v>
      </c>
      <c r="B46">
        <f>'Household Summary'!C26</f>
        <v>0</v>
      </c>
    </row>
    <row r="47" spans="1:2" x14ac:dyDescent="0.25">
      <c r="A47" t="s">
        <v>172</v>
      </c>
      <c r="B47">
        <f>'Household Summary'!E26</f>
        <v>0</v>
      </c>
    </row>
    <row r="48" spans="1:2" x14ac:dyDescent="0.25">
      <c r="A48" t="s">
        <v>173</v>
      </c>
      <c r="B48" s="6">
        <f>'Household Summary'!F26</f>
        <v>0</v>
      </c>
    </row>
    <row r="49" spans="1:2" x14ac:dyDescent="0.25">
      <c r="A49" t="s">
        <v>174</v>
      </c>
      <c r="B49" s="8" t="str">
        <f>'Household Summary'!G26</f>
        <v/>
      </c>
    </row>
    <row r="50" spans="1:2" x14ac:dyDescent="0.25">
      <c r="A50" t="s">
        <v>175</v>
      </c>
      <c r="B50" s="9">
        <f>'Household Summary'!H26</f>
        <v>0</v>
      </c>
    </row>
    <row r="51" spans="1:2" x14ac:dyDescent="0.25">
      <c r="A51" t="s">
        <v>197</v>
      </c>
      <c r="B51">
        <f>'Household Summary'!C27</f>
        <v>0</v>
      </c>
    </row>
    <row r="52" spans="1:2" x14ac:dyDescent="0.25">
      <c r="A52" t="s">
        <v>198</v>
      </c>
      <c r="B52">
        <f>'Household Summary'!E27</f>
        <v>0</v>
      </c>
    </row>
    <row r="53" spans="1:2" x14ac:dyDescent="0.25">
      <c r="A53" t="s">
        <v>199</v>
      </c>
      <c r="B53" s="6">
        <f>'Household Summary'!F27</f>
        <v>0</v>
      </c>
    </row>
    <row r="54" spans="1:2" x14ac:dyDescent="0.25">
      <c r="A54" t="s">
        <v>200</v>
      </c>
      <c r="B54" s="8" t="str">
        <f>'Household Summary'!G27</f>
        <v/>
      </c>
    </row>
    <row r="55" spans="1:2" x14ac:dyDescent="0.25">
      <c r="A55" t="s">
        <v>201</v>
      </c>
      <c r="B55" s="9">
        <f>'Household Summary'!H27</f>
        <v>0</v>
      </c>
    </row>
    <row r="56" spans="1:2" x14ac:dyDescent="0.25">
      <c r="A56" t="s">
        <v>202</v>
      </c>
      <c r="B56">
        <f>'Household Summary'!C28</f>
        <v>0</v>
      </c>
    </row>
    <row r="57" spans="1:2" x14ac:dyDescent="0.25">
      <c r="A57" t="s">
        <v>203</v>
      </c>
      <c r="B57">
        <f>'Household Summary'!E28</f>
        <v>0</v>
      </c>
    </row>
    <row r="58" spans="1:2" x14ac:dyDescent="0.25">
      <c r="A58" t="s">
        <v>204</v>
      </c>
      <c r="B58" s="6">
        <f>'Household Summary'!F28</f>
        <v>0</v>
      </c>
    </row>
    <row r="59" spans="1:2" x14ac:dyDescent="0.25">
      <c r="A59" t="s">
        <v>205</v>
      </c>
      <c r="B59" s="8" t="str">
        <f>'Household Summary'!G28</f>
        <v/>
      </c>
    </row>
    <row r="60" spans="1:2" x14ac:dyDescent="0.25">
      <c r="A60" t="s">
        <v>206</v>
      </c>
      <c r="B60" s="9">
        <f>'Household Summary'!H28</f>
        <v>0</v>
      </c>
    </row>
    <row r="61" spans="1:2" x14ac:dyDescent="0.25">
      <c r="A61" t="s">
        <v>207</v>
      </c>
      <c r="B61">
        <f>'Household Summary'!C29</f>
        <v>0</v>
      </c>
    </row>
    <row r="62" spans="1:2" x14ac:dyDescent="0.25">
      <c r="A62" t="s">
        <v>208</v>
      </c>
      <c r="B62">
        <f>'Household Summary'!E29</f>
        <v>0</v>
      </c>
    </row>
    <row r="63" spans="1:2" x14ac:dyDescent="0.25">
      <c r="A63" t="s">
        <v>209</v>
      </c>
      <c r="B63" s="6">
        <f>'Household Summary'!F29</f>
        <v>0</v>
      </c>
    </row>
    <row r="64" spans="1:2" x14ac:dyDescent="0.25">
      <c r="A64" t="s">
        <v>210</v>
      </c>
      <c r="B64" s="8" t="str">
        <f>'Household Summary'!G29</f>
        <v/>
      </c>
    </row>
    <row r="65" spans="1:2" x14ac:dyDescent="0.25">
      <c r="A65" t="s">
        <v>211</v>
      </c>
      <c r="B65" s="9">
        <f>'Household Summary'!H29</f>
        <v>0</v>
      </c>
    </row>
    <row r="66" spans="1:2" x14ac:dyDescent="0.25">
      <c r="A66" t="s">
        <v>212</v>
      </c>
      <c r="B66">
        <f>'Household Summary'!C30</f>
        <v>0</v>
      </c>
    </row>
    <row r="67" spans="1:2" x14ac:dyDescent="0.25">
      <c r="A67" t="s">
        <v>213</v>
      </c>
      <c r="B67">
        <f>'Household Summary'!E30</f>
        <v>0</v>
      </c>
    </row>
    <row r="68" spans="1:2" x14ac:dyDescent="0.25">
      <c r="A68" t="s">
        <v>214</v>
      </c>
      <c r="B68" s="6">
        <f>'Household Summary'!F30</f>
        <v>0</v>
      </c>
    </row>
    <row r="69" spans="1:2" x14ac:dyDescent="0.25">
      <c r="A69" t="s">
        <v>215</v>
      </c>
      <c r="B69" s="8" t="str">
        <f>'Household Summary'!G30</f>
        <v/>
      </c>
    </row>
    <row r="70" spans="1:2" x14ac:dyDescent="0.25">
      <c r="A70" t="s">
        <v>216</v>
      </c>
      <c r="B70" s="9">
        <f>'Household Summary'!H30</f>
        <v>0</v>
      </c>
    </row>
    <row r="71" spans="1:2" x14ac:dyDescent="0.25">
      <c r="A71" t="s">
        <v>217</v>
      </c>
      <c r="B71">
        <f>'Household Summary'!C31</f>
        <v>0</v>
      </c>
    </row>
    <row r="72" spans="1:2" x14ac:dyDescent="0.25">
      <c r="A72" t="s">
        <v>218</v>
      </c>
      <c r="B72">
        <f>'Household Summary'!E31</f>
        <v>0</v>
      </c>
    </row>
    <row r="73" spans="1:2" x14ac:dyDescent="0.25">
      <c r="A73" t="s">
        <v>219</v>
      </c>
      <c r="B73" s="6">
        <f>'Household Summary'!F31</f>
        <v>0</v>
      </c>
    </row>
    <row r="74" spans="1:2" x14ac:dyDescent="0.25">
      <c r="A74" t="s">
        <v>220</v>
      </c>
      <c r="B74" s="8" t="str">
        <f>'Household Summary'!G31</f>
        <v/>
      </c>
    </row>
    <row r="75" spans="1:2" x14ac:dyDescent="0.25">
      <c r="A75" t="s">
        <v>221</v>
      </c>
      <c r="B75" s="9">
        <f>'Household Summary'!H31</f>
        <v>0</v>
      </c>
    </row>
    <row r="76" spans="1:2" x14ac:dyDescent="0.25">
      <c r="A76" t="s">
        <v>143</v>
      </c>
      <c r="B76" s="7">
        <f>'Household Summary'!H32</f>
        <v>0</v>
      </c>
    </row>
    <row r="77" spans="1:2" x14ac:dyDescent="0.25">
      <c r="A77" t="s">
        <v>144</v>
      </c>
      <c r="B77" s="6">
        <f>'Household Summary'!H6</f>
        <v>0</v>
      </c>
    </row>
    <row r="78" spans="1:2" x14ac:dyDescent="0.25">
      <c r="A78" t="s">
        <v>145</v>
      </c>
      <c r="B78">
        <f>'Household Summary'!H8</f>
        <v>0</v>
      </c>
    </row>
  </sheetData>
  <sheetProtection algorithmName="SHA-512" hashValue="Kuk/52HUyzGm3bfcg3IELTgoB4J/l4L6pVMY/LzdzayMxTG4btZ2gI5vwg/i9QGTfx7t4WCWp1H9jRpWPxD1iA==" saltValue="iOCQbIyoZpFkQIBLKVWhAA==" spinCount="100000" sheet="1" objects="1" scenarios="1"/>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N31"/>
  <sheetViews>
    <sheetView workbookViewId="0">
      <selection activeCell="E17" sqref="E17"/>
    </sheetView>
  </sheetViews>
  <sheetFormatPr defaultRowHeight="15.75" x14ac:dyDescent="0.25"/>
  <cols>
    <col min="1" max="1" width="13.25" bestFit="1" customWidth="1"/>
    <col min="2" max="2" width="17.625" bestFit="1" customWidth="1"/>
    <col min="3" max="3" width="33.875" bestFit="1" customWidth="1"/>
    <col min="4" max="4" width="16.375" customWidth="1"/>
    <col min="7" max="7" width="15.5" bestFit="1" customWidth="1"/>
    <col min="8" max="8" width="16.5" bestFit="1" customWidth="1"/>
    <col min="11" max="11" width="16" bestFit="1" customWidth="1"/>
  </cols>
  <sheetData>
    <row r="1" spans="1:14" x14ac:dyDescent="0.25">
      <c r="A1" t="s">
        <v>180</v>
      </c>
      <c r="B1" t="s">
        <v>190</v>
      </c>
      <c r="C1" t="s">
        <v>181</v>
      </c>
      <c r="D1" t="s">
        <v>118</v>
      </c>
      <c r="G1" s="11" t="s">
        <v>12</v>
      </c>
      <c r="H1" s="11" t="s">
        <v>245</v>
      </c>
      <c r="K1" s="11" t="s">
        <v>222</v>
      </c>
      <c r="N1" t="s">
        <v>243</v>
      </c>
    </row>
    <row r="2" spans="1:14" x14ac:dyDescent="0.25">
      <c r="A2" t="s">
        <v>182</v>
      </c>
      <c r="B2">
        <f>'HH Member 1'!D5</f>
        <v>1</v>
      </c>
      <c r="C2" t="str">
        <f>'HH Member 1'!E5</f>
        <v>Name not entered on Household Summary</v>
      </c>
      <c r="D2">
        <f>'HH Member 1'!$F$15</f>
        <v>0</v>
      </c>
      <c r="G2" s="11" t="s">
        <v>255</v>
      </c>
      <c r="H2" s="11">
        <v>52</v>
      </c>
      <c r="K2" s="11" t="s">
        <v>191</v>
      </c>
      <c r="N2" t="s">
        <v>244</v>
      </c>
    </row>
    <row r="3" spans="1:14" x14ac:dyDescent="0.25">
      <c r="A3" t="s">
        <v>183</v>
      </c>
      <c r="B3">
        <f>'HH Member 2'!$D$5</f>
        <v>2</v>
      </c>
      <c r="C3" t="str">
        <f>'HH Member 2'!$E$5</f>
        <v>Name not entered on Household Summary</v>
      </c>
      <c r="D3">
        <f>'HH Member 2'!$F$15</f>
        <v>0</v>
      </c>
      <c r="G3" s="11" t="s">
        <v>256</v>
      </c>
      <c r="H3" s="11">
        <v>26</v>
      </c>
      <c r="K3" s="11" t="s">
        <v>193</v>
      </c>
    </row>
    <row r="4" spans="1:14" x14ac:dyDescent="0.25">
      <c r="A4" t="s">
        <v>184</v>
      </c>
      <c r="B4">
        <f>'HH Member 3'!$D$5</f>
        <v>3</v>
      </c>
      <c r="C4" t="str">
        <f>'HH Member 3'!$E$5</f>
        <v>Name not entered on Household Summary</v>
      </c>
      <c r="D4">
        <f>'HH Member 3'!$F$15</f>
        <v>0</v>
      </c>
      <c r="G4" s="11" t="s">
        <v>257</v>
      </c>
      <c r="H4" s="11">
        <v>24</v>
      </c>
      <c r="K4" s="11" t="s">
        <v>192</v>
      </c>
    </row>
    <row r="5" spans="1:14" x14ac:dyDescent="0.25">
      <c r="A5" t="s">
        <v>185</v>
      </c>
      <c r="B5">
        <f>'HH Member 4'!$D$5</f>
        <v>4</v>
      </c>
      <c r="C5" t="str">
        <f>'HH Member 4'!$E$5</f>
        <v>Name not entered on Household Summary</v>
      </c>
      <c r="D5">
        <f>'HH Member 4'!$F$15</f>
        <v>0</v>
      </c>
      <c r="G5" s="11" t="s">
        <v>258</v>
      </c>
      <c r="H5" s="11">
        <v>12</v>
      </c>
      <c r="K5" s="11" t="s">
        <v>194</v>
      </c>
    </row>
    <row r="6" spans="1:14" x14ac:dyDescent="0.25">
      <c r="A6" t="s">
        <v>186</v>
      </c>
      <c r="B6">
        <f>'HH Member 5'!$D$5</f>
        <v>5</v>
      </c>
      <c r="C6" t="str">
        <f>'HH Member 5'!$E$5</f>
        <v>Name not entered on Household Summary</v>
      </c>
      <c r="D6">
        <f>'HH Member 5'!$F$15</f>
        <v>0</v>
      </c>
      <c r="G6" s="11" t="s">
        <v>259</v>
      </c>
      <c r="H6" s="11">
        <v>4</v>
      </c>
      <c r="K6" s="11" t="s">
        <v>195</v>
      </c>
    </row>
    <row r="7" spans="1:14" x14ac:dyDescent="0.25">
      <c r="A7" t="s">
        <v>187</v>
      </c>
      <c r="B7">
        <f>'HH Member 6'!$D$5</f>
        <v>6</v>
      </c>
      <c r="C7" t="str">
        <f>'HH Member 6'!$E$5</f>
        <v>Name not entered on Household Summary</v>
      </c>
      <c r="D7">
        <f>'HH Member 6'!$F$15</f>
        <v>0</v>
      </c>
      <c r="G7" s="11" t="s">
        <v>261</v>
      </c>
      <c r="H7" s="11">
        <v>2</v>
      </c>
      <c r="K7" s="11" t="s">
        <v>196</v>
      </c>
    </row>
    <row r="8" spans="1:14" x14ac:dyDescent="0.25">
      <c r="A8" t="s">
        <v>188</v>
      </c>
      <c r="B8">
        <f>'HH Member 7'!$D$5</f>
        <v>7</v>
      </c>
      <c r="C8" t="str">
        <f>'HH Member 7'!$E$5</f>
        <v>Name not entered on Household Summary</v>
      </c>
      <c r="D8">
        <f>'HH Member 7'!$F$15</f>
        <v>0</v>
      </c>
      <c r="G8" s="12" t="s">
        <v>260</v>
      </c>
      <c r="H8" s="12">
        <v>1</v>
      </c>
    </row>
    <row r="9" spans="1:14" x14ac:dyDescent="0.25">
      <c r="A9" t="s">
        <v>189</v>
      </c>
      <c r="B9">
        <f>'HH Member 8'!$D$5</f>
        <v>8</v>
      </c>
      <c r="C9" t="str">
        <f>'HH Member 8'!$E$5</f>
        <v>Name not entered on Household Summary</v>
      </c>
      <c r="D9">
        <f>'HH Member 8'!$F$15</f>
        <v>0</v>
      </c>
      <c r="G9" s="12" t="s">
        <v>262</v>
      </c>
    </row>
    <row r="31" spans="9:9" x14ac:dyDescent="0.25">
      <c r="I31">
        <f>69/18</f>
        <v>3.8333333333333335</v>
      </c>
    </row>
  </sheetData>
  <sheetProtection algorithmName="SHA-512" hashValue="/U2fOISTyuoMnj0rYFvw5x/Erdm2oyd8X18Yc3nHrothut7uxSEip4UItcnSGV4gMG6PGow1DACoqQLCZOoXhw==" saltValue="hziXdAECsW8ie5tnyuN5Pw==" spinCount="100000" sheet="1" objects="1" scenarios="1"/>
  <sortState xmlns:xlrd2="http://schemas.microsoft.com/office/spreadsheetml/2017/richdata2" ref="G2:H9">
    <sortCondition descending="1" ref="H2:H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6"/>
  <sheetViews>
    <sheetView showGridLines="0" showRowColHeaders="0" tabSelected="1" showRuler="0" zoomScaleNormal="100" workbookViewId="0">
      <pane ySplit="2" topLeftCell="A3" activePane="bottomLeft" state="frozen"/>
      <selection pane="bottomLeft" activeCell="C6" sqref="C6:E6"/>
    </sheetView>
  </sheetViews>
  <sheetFormatPr defaultColWidth="0" defaultRowHeight="15" zeroHeight="1" x14ac:dyDescent="0.2"/>
  <cols>
    <col min="1" max="1" width="1.5" style="70" customWidth="1"/>
    <col min="2" max="2" width="10.125" style="70" customWidth="1"/>
    <col min="3" max="3" width="13.5" style="70" customWidth="1"/>
    <col min="4" max="4" width="9.5" style="70" customWidth="1"/>
    <col min="5" max="5" width="14.5" style="70" bestFit="1" customWidth="1"/>
    <col min="6" max="6" width="11" style="70" customWidth="1"/>
    <col min="7" max="7" width="13.875" style="70" customWidth="1"/>
    <col min="8" max="8" width="12.75" style="70" customWidth="1"/>
    <col min="9" max="9" width="1.5" style="70" customWidth="1"/>
    <col min="10" max="16384" width="9" style="70" hidden="1"/>
  </cols>
  <sheetData>
    <row r="1" spans="1:22" ht="20.25" x14ac:dyDescent="0.3">
      <c r="A1" s="68"/>
      <c r="B1" s="68"/>
      <c r="C1" s="68"/>
      <c r="D1" s="336" t="s">
        <v>176</v>
      </c>
      <c r="E1" s="336"/>
      <c r="F1" s="336"/>
      <c r="G1" s="336"/>
      <c r="H1" s="336"/>
      <c r="I1" s="69"/>
      <c r="V1" s="71"/>
    </row>
    <row r="2" spans="1:22" ht="15.75" x14ac:dyDescent="0.25">
      <c r="A2" s="68"/>
      <c r="B2" s="68"/>
      <c r="C2" s="68"/>
      <c r="D2" s="337" t="s">
        <v>119</v>
      </c>
      <c r="E2" s="337"/>
      <c r="F2" s="337"/>
      <c r="G2" s="337"/>
      <c r="H2" s="337"/>
      <c r="I2" s="72"/>
      <c r="V2" s="71"/>
    </row>
    <row r="3" spans="1:22" x14ac:dyDescent="0.2">
      <c r="A3" s="73"/>
      <c r="B3" s="73"/>
      <c r="C3" s="73"/>
      <c r="D3" s="73"/>
      <c r="E3" s="73"/>
      <c r="F3" s="73"/>
      <c r="G3" s="73"/>
      <c r="H3" s="73"/>
      <c r="I3" s="73"/>
    </row>
    <row r="4" spans="1:22" ht="45.75" customHeight="1" x14ac:dyDescent="0.2">
      <c r="A4" s="73"/>
      <c r="B4" s="341" t="s">
        <v>112</v>
      </c>
      <c r="C4" s="341"/>
      <c r="D4" s="341"/>
      <c r="E4" s="341"/>
      <c r="F4" s="341"/>
      <c r="G4" s="341"/>
      <c r="H4" s="341"/>
      <c r="I4" s="73"/>
    </row>
    <row r="5" spans="1:22" ht="15.75" thickBot="1" x14ac:dyDescent="0.25">
      <c r="B5" s="73"/>
      <c r="C5" s="73"/>
      <c r="D5" s="73"/>
      <c r="E5" s="73"/>
      <c r="F5" s="73"/>
      <c r="G5" s="73"/>
      <c r="H5" s="73"/>
      <c r="I5" s="73"/>
    </row>
    <row r="6" spans="1:22" s="77" customFormat="1" thickBot="1" x14ac:dyDescent="0.25">
      <c r="A6" s="74"/>
      <c r="B6" s="78" t="s">
        <v>19</v>
      </c>
      <c r="C6" s="338"/>
      <c r="D6" s="339"/>
      <c r="E6" s="340"/>
      <c r="F6" s="79" t="s">
        <v>177</v>
      </c>
      <c r="G6" s="78" t="s">
        <v>5</v>
      </c>
      <c r="H6" s="120"/>
      <c r="I6" s="76"/>
    </row>
    <row r="7" spans="1:22" s="77" customFormat="1" ht="13.5" customHeight="1" thickBot="1" x14ac:dyDescent="0.25">
      <c r="A7" s="74"/>
      <c r="B7" s="78"/>
      <c r="C7" s="78"/>
      <c r="D7" s="78"/>
      <c r="E7" s="78"/>
      <c r="F7" s="78"/>
      <c r="G7" s="78"/>
      <c r="H7" s="78"/>
      <c r="I7" s="75"/>
    </row>
    <row r="8" spans="1:22" s="77" customFormat="1" thickBot="1" x14ac:dyDescent="0.25">
      <c r="A8" s="74"/>
      <c r="B8" s="78" t="s">
        <v>20</v>
      </c>
      <c r="C8" s="338"/>
      <c r="D8" s="339"/>
      <c r="E8" s="340"/>
      <c r="F8" s="78"/>
      <c r="G8" s="78" t="s">
        <v>21</v>
      </c>
      <c r="H8" s="121">
        <f>SUM(A17:A31)</f>
        <v>0</v>
      </c>
      <c r="I8" s="75"/>
    </row>
    <row r="9" spans="1:22" s="77" customFormat="1" thickBot="1" x14ac:dyDescent="0.25">
      <c r="A9" s="74"/>
      <c r="B9" s="78"/>
      <c r="C9" s="78"/>
      <c r="D9" s="78"/>
      <c r="E9" s="78"/>
      <c r="F9" s="78"/>
      <c r="G9" s="78"/>
      <c r="H9" s="80"/>
      <c r="I9" s="75"/>
    </row>
    <row r="10" spans="1:22" s="77" customFormat="1" thickBot="1" x14ac:dyDescent="0.25">
      <c r="A10" s="74"/>
      <c r="B10" s="78" t="s">
        <v>85</v>
      </c>
      <c r="C10" s="338"/>
      <c r="D10" s="339"/>
      <c r="E10" s="340"/>
      <c r="F10" s="78"/>
      <c r="G10" s="78"/>
      <c r="H10" s="80"/>
      <c r="I10" s="75"/>
    </row>
    <row r="11" spans="1:22" s="77" customFormat="1" thickBot="1" x14ac:dyDescent="0.25">
      <c r="A11" s="74"/>
      <c r="B11" s="78"/>
      <c r="C11" s="78"/>
      <c r="D11" s="78"/>
      <c r="E11" s="78"/>
      <c r="F11" s="78"/>
      <c r="G11" s="78"/>
      <c r="H11" s="80"/>
      <c r="I11" s="75"/>
      <c r="L11" s="74"/>
    </row>
    <row r="12" spans="1:22" s="77" customFormat="1" thickBot="1" x14ac:dyDescent="0.25">
      <c r="A12" s="74"/>
      <c r="B12" s="78" t="s">
        <v>86</v>
      </c>
      <c r="C12" s="344"/>
      <c r="D12" s="345"/>
      <c r="E12" s="79" t="s">
        <v>88</v>
      </c>
      <c r="F12" s="122"/>
      <c r="G12" s="79" t="s">
        <v>87</v>
      </c>
      <c r="H12" s="123"/>
      <c r="I12" s="75"/>
    </row>
    <row r="13" spans="1:22" ht="15.75" thickBot="1" x14ac:dyDescent="0.25">
      <c r="A13" s="73"/>
      <c r="B13" s="78"/>
      <c r="C13" s="78"/>
      <c r="D13" s="78"/>
      <c r="E13" s="79"/>
      <c r="F13" s="78"/>
      <c r="G13" s="79"/>
      <c r="H13" s="80"/>
      <c r="I13" s="78"/>
    </row>
    <row r="14" spans="1:22" ht="16.5" thickBot="1" x14ac:dyDescent="0.25">
      <c r="A14" s="73"/>
      <c r="B14" s="78" t="s">
        <v>89</v>
      </c>
      <c r="C14" s="338"/>
      <c r="D14" s="340"/>
      <c r="E14" s="79"/>
      <c r="F14" s="78"/>
      <c r="G14" s="79"/>
      <c r="H14" s="80"/>
      <c r="I14" s="78"/>
      <c r="J14" s="81"/>
    </row>
    <row r="15" spans="1:22" ht="15.75" customHeight="1" x14ac:dyDescent="0.25">
      <c r="A15" s="73"/>
      <c r="B15" s="78"/>
      <c r="C15" s="78"/>
      <c r="D15" s="78"/>
      <c r="E15" s="78"/>
      <c r="F15" s="78"/>
      <c r="G15" s="78"/>
      <c r="H15" s="78"/>
      <c r="I15" s="78"/>
      <c r="J15" s="82"/>
    </row>
    <row r="16" spans="1:22" ht="65.25" customHeight="1" thickBot="1" x14ac:dyDescent="0.25">
      <c r="A16" s="73"/>
      <c r="B16" s="101" t="s">
        <v>1</v>
      </c>
      <c r="C16" s="346" t="s">
        <v>2</v>
      </c>
      <c r="D16" s="347"/>
      <c r="E16" s="102" t="s">
        <v>3</v>
      </c>
      <c r="F16" s="102" t="s">
        <v>57</v>
      </c>
      <c r="G16" s="101" t="s">
        <v>4</v>
      </c>
      <c r="H16" s="101" t="s">
        <v>104</v>
      </c>
      <c r="I16" s="83"/>
    </row>
    <row r="17" spans="1:11" ht="17.100000000000001" customHeight="1" x14ac:dyDescent="0.2">
      <c r="A17" s="84">
        <f>IF(C17 = "", 0, 1)</f>
        <v>0</v>
      </c>
      <c r="B17" s="103">
        <v>1</v>
      </c>
      <c r="C17" s="342"/>
      <c r="D17" s="343"/>
      <c r="E17" s="104"/>
      <c r="F17" s="105"/>
      <c r="G17" s="106" t="str">
        <f t="shared" ref="G17:G31" si="0">IF($H$6 = "", "", IF(F17="","", (DATEDIF(F17,$H$6,"Y"))))</f>
        <v/>
      </c>
      <c r="H17" s="107">
        <f>IF((ISERROR((VLOOKUP(B17,Reference!$B$2:$D$9,3, FALSE))))=TRUE, 0, (VLOOKUP(B17,Reference!$B$2:$D$9,3, FALSE)))</f>
        <v>0</v>
      </c>
    </row>
    <row r="18" spans="1:11" ht="17.100000000000001" customHeight="1" x14ac:dyDescent="0.2">
      <c r="A18" s="84">
        <f t="shared" ref="A18:A31" si="1">IF(C18 = "", 0, 1)</f>
        <v>0</v>
      </c>
      <c r="B18" s="103">
        <v>2</v>
      </c>
      <c r="C18" s="332"/>
      <c r="D18" s="333"/>
      <c r="E18" s="108"/>
      <c r="F18" s="109"/>
      <c r="G18" s="106" t="str">
        <f t="shared" si="0"/>
        <v/>
      </c>
      <c r="H18" s="107">
        <f>IF((ISERROR((VLOOKUP(B18,Reference!$B$2:$D$9,3, FALSE))))=TRUE, 0, (VLOOKUP(B18,Reference!$B$2:$D$9,3, FALSE)))</f>
        <v>0</v>
      </c>
    </row>
    <row r="19" spans="1:11" ht="17.100000000000001" customHeight="1" x14ac:dyDescent="0.2">
      <c r="A19" s="84">
        <f t="shared" si="1"/>
        <v>0</v>
      </c>
      <c r="B19" s="103">
        <v>3</v>
      </c>
      <c r="C19" s="332"/>
      <c r="D19" s="333"/>
      <c r="E19" s="108"/>
      <c r="F19" s="110"/>
      <c r="G19" s="106" t="str">
        <f t="shared" si="0"/>
        <v/>
      </c>
      <c r="H19" s="107">
        <f>IF((ISERROR((VLOOKUP(B19,Reference!$B$2:$D$9,3, FALSE))))=TRUE, 0, (VLOOKUP(B19,Reference!$B$2:$D$9,3, FALSE)))</f>
        <v>0</v>
      </c>
    </row>
    <row r="20" spans="1:11" ht="17.100000000000001" customHeight="1" x14ac:dyDescent="0.2">
      <c r="A20" s="84">
        <f t="shared" si="1"/>
        <v>0</v>
      </c>
      <c r="B20" s="111">
        <v>4</v>
      </c>
      <c r="C20" s="334"/>
      <c r="D20" s="333"/>
      <c r="E20" s="108"/>
      <c r="F20" s="110"/>
      <c r="G20" s="106" t="str">
        <f t="shared" si="0"/>
        <v/>
      </c>
      <c r="H20" s="107">
        <f>IF((ISERROR((VLOOKUP(B20,Reference!$B$2:$D$9,3, FALSE))))=TRUE, 0, (VLOOKUP(B20,Reference!$B$2:$D$9,3, FALSE)))</f>
        <v>0</v>
      </c>
    </row>
    <row r="21" spans="1:11" ht="17.100000000000001" customHeight="1" x14ac:dyDescent="0.2">
      <c r="A21" s="84">
        <f t="shared" si="1"/>
        <v>0</v>
      </c>
      <c r="B21" s="111">
        <v>5</v>
      </c>
      <c r="C21" s="334"/>
      <c r="D21" s="333"/>
      <c r="E21" s="108"/>
      <c r="F21" s="110"/>
      <c r="G21" s="106" t="str">
        <f t="shared" si="0"/>
        <v/>
      </c>
      <c r="H21" s="107">
        <f>IF((ISERROR((VLOOKUP(B21,Reference!$B$2:$D$9,3, FALSE))))=TRUE, 0, (VLOOKUP(B21,Reference!$B$2:$D$9,3, FALSE)))</f>
        <v>0</v>
      </c>
    </row>
    <row r="22" spans="1:11" ht="17.100000000000001" customHeight="1" x14ac:dyDescent="0.2">
      <c r="A22" s="84">
        <f t="shared" si="1"/>
        <v>0</v>
      </c>
      <c r="B22" s="111">
        <v>6</v>
      </c>
      <c r="C22" s="334"/>
      <c r="D22" s="333"/>
      <c r="E22" s="108"/>
      <c r="F22" s="110"/>
      <c r="G22" s="106" t="str">
        <f t="shared" si="0"/>
        <v/>
      </c>
      <c r="H22" s="107">
        <f>IF((ISERROR((VLOOKUP(B22,Reference!$B$2:$D$9,3, FALSE))))=TRUE, 0, (VLOOKUP(B22,Reference!$B$2:$D$9,3, FALSE)))</f>
        <v>0</v>
      </c>
      <c r="K22" s="85" t="s">
        <v>222</v>
      </c>
    </row>
    <row r="23" spans="1:11" ht="17.100000000000001" customHeight="1" x14ac:dyDescent="0.2">
      <c r="A23" s="84">
        <f t="shared" si="1"/>
        <v>0</v>
      </c>
      <c r="B23" s="103">
        <v>7</v>
      </c>
      <c r="C23" s="332"/>
      <c r="D23" s="333"/>
      <c r="E23" s="108"/>
      <c r="F23" s="110"/>
      <c r="G23" s="106" t="str">
        <f t="shared" si="0"/>
        <v/>
      </c>
      <c r="H23" s="107">
        <f>IF((ISERROR((VLOOKUP(B23,Reference!$B$2:$D$9,3, FALSE))))=TRUE, 0, (VLOOKUP(B23,Reference!$B$2:$D$9,3, FALSE)))</f>
        <v>0</v>
      </c>
      <c r="K23" s="85" t="s">
        <v>191</v>
      </c>
    </row>
    <row r="24" spans="1:11" ht="17.100000000000001" customHeight="1" x14ac:dyDescent="0.2">
      <c r="A24" s="84">
        <f t="shared" si="1"/>
        <v>0</v>
      </c>
      <c r="B24" s="103">
        <v>8</v>
      </c>
      <c r="C24" s="332"/>
      <c r="D24" s="333"/>
      <c r="E24" s="108"/>
      <c r="F24" s="110"/>
      <c r="G24" s="106" t="str">
        <f t="shared" si="0"/>
        <v/>
      </c>
      <c r="H24" s="107">
        <f>IF((ISERROR((VLOOKUP(B24,Reference!$B$2:$D$9,3, FALSE))))=TRUE, 0, (VLOOKUP(B24,Reference!$B$2:$D$9,3, FALSE)))</f>
        <v>0</v>
      </c>
      <c r="K24" s="85" t="s">
        <v>193</v>
      </c>
    </row>
    <row r="25" spans="1:11" ht="17.100000000000001" customHeight="1" x14ac:dyDescent="0.2">
      <c r="A25" s="84">
        <f t="shared" si="1"/>
        <v>0</v>
      </c>
      <c r="B25" s="111">
        <v>9</v>
      </c>
      <c r="C25" s="334"/>
      <c r="D25" s="333"/>
      <c r="E25" s="108"/>
      <c r="F25" s="110"/>
      <c r="G25" s="106" t="str">
        <f t="shared" si="0"/>
        <v/>
      </c>
      <c r="H25" s="107">
        <f>IF((ISERROR((VLOOKUP(B25,Reference!$B$2:$D$9,3, FALSE))))=TRUE, 0, (VLOOKUP(B25,Reference!$B$2:$D$9,3, FALSE)))</f>
        <v>0</v>
      </c>
      <c r="K25" s="85" t="s">
        <v>192</v>
      </c>
    </row>
    <row r="26" spans="1:11" ht="17.100000000000001" customHeight="1" x14ac:dyDescent="0.2">
      <c r="A26" s="84">
        <f t="shared" si="1"/>
        <v>0</v>
      </c>
      <c r="B26" s="111">
        <v>10</v>
      </c>
      <c r="C26" s="334"/>
      <c r="D26" s="333"/>
      <c r="E26" s="108"/>
      <c r="F26" s="110"/>
      <c r="G26" s="106" t="str">
        <f t="shared" si="0"/>
        <v/>
      </c>
      <c r="H26" s="107">
        <f>IF((ISERROR((VLOOKUP(B26,Reference!$B$2:$D$9,3, FALSE))))=TRUE, 0, (VLOOKUP(B26,Reference!$B$2:$D$9,3, FALSE)))</f>
        <v>0</v>
      </c>
      <c r="K26" s="85" t="s">
        <v>194</v>
      </c>
    </row>
    <row r="27" spans="1:11" x14ac:dyDescent="0.2">
      <c r="A27" s="84">
        <f t="shared" si="1"/>
        <v>0</v>
      </c>
      <c r="B27" s="111">
        <v>11</v>
      </c>
      <c r="C27" s="334"/>
      <c r="D27" s="333"/>
      <c r="E27" s="108"/>
      <c r="F27" s="110"/>
      <c r="G27" s="106" t="str">
        <f t="shared" si="0"/>
        <v/>
      </c>
      <c r="H27" s="107">
        <f>IF((ISERROR((VLOOKUP(B27,Reference!$B$2:$D$9,3, FALSE))))=TRUE, 0, (VLOOKUP(B27,Reference!$B$2:$D$9,3, FALSE)))</f>
        <v>0</v>
      </c>
      <c r="K27" s="85" t="s">
        <v>195</v>
      </c>
    </row>
    <row r="28" spans="1:11" x14ac:dyDescent="0.2">
      <c r="A28" s="84">
        <f t="shared" si="1"/>
        <v>0</v>
      </c>
      <c r="B28" s="111">
        <v>12</v>
      </c>
      <c r="C28" s="334"/>
      <c r="D28" s="333"/>
      <c r="E28" s="108"/>
      <c r="F28" s="110"/>
      <c r="G28" s="106" t="str">
        <f t="shared" si="0"/>
        <v/>
      </c>
      <c r="H28" s="107">
        <f>IF((ISERROR((VLOOKUP(B28,Reference!$B$2:$D$9,3, FALSE))))=TRUE, 0, (VLOOKUP(B28,Reference!$B$2:$D$9,3, FALSE)))</f>
        <v>0</v>
      </c>
      <c r="K28" s="85" t="s">
        <v>196</v>
      </c>
    </row>
    <row r="29" spans="1:11" ht="15.75" customHeight="1" x14ac:dyDescent="0.2">
      <c r="A29" s="84">
        <f t="shared" si="1"/>
        <v>0</v>
      </c>
      <c r="B29" s="111">
        <v>13</v>
      </c>
      <c r="C29" s="334"/>
      <c r="D29" s="333"/>
      <c r="E29" s="108"/>
      <c r="F29" s="110"/>
      <c r="G29" s="106" t="str">
        <f t="shared" si="0"/>
        <v/>
      </c>
      <c r="H29" s="107">
        <f>IF((ISERROR((VLOOKUP(B29,Reference!$B$2:$D$9,3, FALSE))))=TRUE, 0, (VLOOKUP(B29,Reference!$B$2:$D$9,3, FALSE)))</f>
        <v>0</v>
      </c>
    </row>
    <row r="30" spans="1:11" ht="15.75" customHeight="1" x14ac:dyDescent="0.2">
      <c r="A30" s="84">
        <f t="shared" si="1"/>
        <v>0</v>
      </c>
      <c r="B30" s="111">
        <v>14</v>
      </c>
      <c r="C30" s="334"/>
      <c r="D30" s="333"/>
      <c r="E30" s="108"/>
      <c r="F30" s="110"/>
      <c r="G30" s="106" t="str">
        <f t="shared" si="0"/>
        <v/>
      </c>
      <c r="H30" s="107">
        <f>IF((ISERROR((VLOOKUP(B30,Reference!$B$2:$D$9,3, FALSE))))=TRUE, 0, (VLOOKUP(B30,Reference!$B$2:$D$9,3, FALSE)))</f>
        <v>0</v>
      </c>
    </row>
    <row r="31" spans="1:11" ht="15.75" customHeight="1" thickBot="1" x14ac:dyDescent="0.25">
      <c r="A31" s="84">
        <f t="shared" si="1"/>
        <v>0</v>
      </c>
      <c r="B31" s="111">
        <v>15</v>
      </c>
      <c r="C31" s="330"/>
      <c r="D31" s="331"/>
      <c r="E31" s="112"/>
      <c r="F31" s="113"/>
      <c r="G31" s="106" t="str">
        <f t="shared" si="0"/>
        <v/>
      </c>
      <c r="H31" s="107">
        <f>IF((ISERROR((VLOOKUP(B31,Reference!$B$2:$D$9,3, FALSE))))=TRUE, 0, (VLOOKUP(B31,Reference!$B$2:$D$9,3, FALSE)))</f>
        <v>0</v>
      </c>
    </row>
    <row r="32" spans="1:11" ht="15.75" customHeight="1" x14ac:dyDescent="0.2">
      <c r="A32" s="73"/>
      <c r="B32" s="114"/>
      <c r="C32" s="114"/>
      <c r="D32" s="114"/>
      <c r="E32" s="114"/>
      <c r="F32" s="114"/>
      <c r="G32" s="115" t="s">
        <v>18</v>
      </c>
      <c r="H32" s="116">
        <f>SUM(H17:H26)</f>
        <v>0</v>
      </c>
      <c r="I32" s="86"/>
    </row>
    <row r="33" spans="1:9" ht="15.75" customHeight="1" x14ac:dyDescent="0.2">
      <c r="A33" s="73"/>
      <c r="B33" s="114"/>
      <c r="C33" s="114"/>
      <c r="D33" s="114"/>
      <c r="E33" s="114"/>
      <c r="F33" s="114"/>
      <c r="G33" s="115"/>
      <c r="H33" s="117" t="s">
        <v>334</v>
      </c>
    </row>
    <row r="34" spans="1:9" ht="15.75" customHeight="1" x14ac:dyDescent="0.2">
      <c r="A34" s="73"/>
      <c r="B34" s="114"/>
      <c r="C34" s="114"/>
      <c r="D34" s="114"/>
      <c r="E34" s="114"/>
      <c r="F34" s="114"/>
      <c r="G34" s="115"/>
      <c r="H34" s="118"/>
    </row>
    <row r="35" spans="1:9" x14ac:dyDescent="0.2">
      <c r="A35" s="73"/>
      <c r="B35" s="87"/>
      <c r="C35" s="119"/>
      <c r="D35" s="97"/>
      <c r="E35" s="97"/>
      <c r="F35" s="97"/>
      <c r="G35" s="88"/>
      <c r="H35" s="119"/>
    </row>
    <row r="36" spans="1:9" ht="21" customHeight="1" x14ac:dyDescent="0.2">
      <c r="A36" s="89"/>
      <c r="B36" s="335" t="s">
        <v>237</v>
      </c>
      <c r="C36" s="335"/>
      <c r="D36" s="335"/>
      <c r="E36" s="335"/>
      <c r="F36" s="335"/>
      <c r="G36" s="335"/>
      <c r="H36" s="335"/>
    </row>
    <row r="37" spans="1:9" ht="21" customHeight="1" x14ac:dyDescent="0.2">
      <c r="A37" s="89"/>
      <c r="B37" s="335"/>
      <c r="C37" s="335"/>
      <c r="D37" s="335"/>
      <c r="E37" s="335"/>
      <c r="F37" s="335"/>
      <c r="G37" s="335"/>
      <c r="H37" s="335"/>
    </row>
    <row r="38" spans="1:9" s="77" customFormat="1" ht="21" customHeight="1" x14ac:dyDescent="0.2">
      <c r="A38" s="74"/>
      <c r="B38" s="90"/>
      <c r="C38" s="90"/>
      <c r="D38" s="90"/>
      <c r="E38" s="90"/>
      <c r="F38" s="90"/>
      <c r="G38" s="90"/>
      <c r="H38" s="90"/>
    </row>
    <row r="39" spans="1:9" x14ac:dyDescent="0.2">
      <c r="A39" s="73"/>
      <c r="B39" s="91"/>
      <c r="C39" s="91"/>
      <c r="D39" s="91"/>
      <c r="E39" s="91"/>
      <c r="F39" s="91"/>
      <c r="G39" s="91"/>
      <c r="H39" s="91"/>
    </row>
    <row r="40" spans="1:9" ht="30" x14ac:dyDescent="0.2">
      <c r="A40" s="92"/>
      <c r="B40" s="93" t="s">
        <v>348</v>
      </c>
      <c r="C40" s="94"/>
      <c r="D40" s="94"/>
      <c r="E40" s="94"/>
      <c r="F40" s="94"/>
      <c r="G40" s="94"/>
      <c r="H40" s="95" t="s">
        <v>238</v>
      </c>
      <c r="I40" s="96"/>
    </row>
    <row r="41" spans="1:9" ht="2.25" customHeight="1" x14ac:dyDescent="0.2">
      <c r="A41" s="73"/>
      <c r="B41" s="97"/>
      <c r="H41" s="98"/>
    </row>
    <row r="42" spans="1:9" hidden="1" x14ac:dyDescent="0.2">
      <c r="A42" s="89"/>
      <c r="B42" s="73"/>
      <c r="C42" s="73"/>
      <c r="D42" s="73"/>
      <c r="E42" s="73"/>
      <c r="F42" s="73"/>
      <c r="G42" s="73"/>
      <c r="H42" s="73"/>
    </row>
    <row r="43" spans="1:9" ht="12" hidden="1" customHeight="1" x14ac:dyDescent="0.2">
      <c r="A43" s="97"/>
    </row>
    <row r="44" spans="1:9" hidden="1" x14ac:dyDescent="0.2">
      <c r="A44" s="97"/>
    </row>
    <row r="46" spans="1:9" hidden="1" x14ac:dyDescent="0.2">
      <c r="B46" s="99"/>
      <c r="C46" s="73"/>
      <c r="D46" s="73"/>
      <c r="E46" s="73"/>
      <c r="F46" s="99"/>
      <c r="G46" s="73"/>
    </row>
  </sheetData>
  <sheetProtection algorithmName="SHA-512" hashValue="5xzwdf2OBtHCF7QNbW+YPb5IIje9V/Axs5C1QjeT7ud7uPv+JUHquqYs1R5zGda/OFqRgguKPuHXz2KfzhAOmg==" saltValue="a+Fo7wDgjsevEOkbD/nzbw==" spinCount="100000" sheet="1" objects="1" scenarios="1"/>
  <mergeCells count="25">
    <mergeCell ref="B36:H37"/>
    <mergeCell ref="C27:D27"/>
    <mergeCell ref="C28:D28"/>
    <mergeCell ref="C29:D29"/>
    <mergeCell ref="D1:H1"/>
    <mergeCell ref="D2:H2"/>
    <mergeCell ref="C10:E10"/>
    <mergeCell ref="C6:E6"/>
    <mergeCell ref="C8:E8"/>
    <mergeCell ref="B4:H4"/>
    <mergeCell ref="C18:D18"/>
    <mergeCell ref="C17:D17"/>
    <mergeCell ref="C14:D14"/>
    <mergeCell ref="C12:D12"/>
    <mergeCell ref="C16:D16"/>
    <mergeCell ref="C19:D19"/>
    <mergeCell ref="C31:D31"/>
    <mergeCell ref="C24:D24"/>
    <mergeCell ref="C25:D25"/>
    <mergeCell ref="C26:D26"/>
    <mergeCell ref="C20:D20"/>
    <mergeCell ref="C21:D21"/>
    <mergeCell ref="C22:D22"/>
    <mergeCell ref="C23:D23"/>
    <mergeCell ref="C30:D30"/>
  </mergeCells>
  <phoneticPr fontId="0" type="noConversion"/>
  <conditionalFormatting sqref="H33">
    <cfRule type="expression" dxfId="576" priority="1">
      <formula>$H$32&gt;0</formula>
    </cfRule>
  </conditionalFormatting>
  <dataValidations count="7">
    <dataValidation type="list" allowBlank="1" showInputMessage="1" showErrorMessage="1" sqref="E17:E31" xr:uid="{00000000-0002-0000-0100-000000000000}">
      <formula1>Relationships</formula1>
    </dataValidation>
    <dataValidation type="date" errorStyle="warning" allowBlank="1" showInputMessage="1" showErrorMessage="1" errorTitle="Invalid Date" error="The date you entered is either invalid format or out of range. Please make sure the date is corrent and then proceed." promptTitle="Date Format" prompt="mm/dd/yyyy" sqref="H6" xr:uid="{00000000-0002-0000-0100-000001000000}">
      <formula1>EDATE(TODAY(),-12)</formula1>
      <formula2>TODAY()</formula2>
    </dataValidation>
    <dataValidation allowBlank="1" showInputMessage="1" showErrorMessage="1" errorTitle="Invalid Format" promptTitle="mm/dd/yyyy" sqref="L15" xr:uid="{00000000-0002-0000-0100-000002000000}"/>
    <dataValidation type="date" errorStyle="warning" allowBlank="1" showInputMessage="1" showErrorMessage="1" errorTitle="Invalid Date" error="The date you entered is either invalid format or out of range. Please make sure the date is corrent and then proceed." promptTitle="Date Format" prompt="mm/dd/yyyy" sqref="F17:F31" xr:uid="{00000000-0002-0000-0100-000003000000}">
      <formula1>EDATE(TODAY(),-1200)</formula1>
      <formula2>TODAY()</formula2>
    </dataValidation>
    <dataValidation errorStyle="warning" operator="notEqual" allowBlank="1" showInputMessage="1" showErrorMessage="1" sqref="H33:H34" xr:uid="{00000000-0002-0000-0100-000004000000}"/>
    <dataValidation type="custom" allowBlank="1" showInputMessage="1" showErrorMessage="1" errorTitle="Invalid Name" error="The Name you entered is either invalid format or blank. Please make sure the Name is in corrent format and then proceed." sqref="C17:D31" xr:uid="{00000000-0002-0000-0100-000005000000}">
      <formula1>AND((C17=TRIM(C17)),(ISNUMBER(SUMPRODUCT(SEARCH(MID(C17,ROW(INDIRECT("1:"&amp;LEN(C17))),1),"0123456789'abcdefghijklmnopqrstuvwxyz ABCDEFGHIJKLMNOPQRSTUVWXYZ")))))</formula1>
    </dataValidation>
    <dataValidation type="decimal" errorStyle="warning" operator="notEqual" allowBlank="1" showInputMessage="1" showErrorMessage="1" errorTitle="Invalid Total" error="The Total Income you entered is either invalid format or out of range. Please make sure Total Income is corrent and then proceed." promptTitle="Total Income" prompt="Income greater than zero." sqref="H32" xr:uid="{00000000-0002-0000-0100-000006000000}">
      <formula1>0</formula1>
    </dataValidation>
  </dataValidations>
  <hyperlinks>
    <hyperlink ref="H40" location="'Household Summary'!A3" display="Back to Top ^" xr:uid="{00000000-0004-0000-0100-000000000000}"/>
  </hyperlinks>
  <pageMargins left="0.7" right="0.7" top="0.75" bottom="0.75" header="0.3" footer="0.3"/>
  <pageSetup scale="95" orientation="portrait" r:id="rId1"/>
  <headerFooter>
    <oddFooter>&amp;R&amp;8 1/1/2023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58"/>
  <sheetViews>
    <sheetView showGridLines="0" showRowColHeaders="0" zoomScaleNormal="100" workbookViewId="0">
      <pane ySplit="2" topLeftCell="A120" activePane="bottomLeft" state="frozen"/>
      <selection pane="bottomLeft" activeCell="B131" sqref="B131"/>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335</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282</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1</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H65",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x14ac:dyDescent="0.25">
      <c r="A63" s="17"/>
      <c r="B63" s="259" t="s">
        <v>102</v>
      </c>
      <c r="C63" s="263"/>
      <c r="D63" s="264"/>
      <c r="E63" s="266"/>
      <c r="F63" s="376"/>
      <c r="G63" s="380"/>
      <c r="H63" s="381"/>
      <c r="I63" s="17"/>
      <c r="J63" s="403" t="s">
        <v>346</v>
      </c>
      <c r="K63" s="403"/>
      <c r="L63" s="32"/>
    </row>
    <row r="64" spans="1:22" ht="16.5" thickBot="1" x14ac:dyDescent="0.3">
      <c r="A64" s="17"/>
      <c r="B64" s="267" t="s">
        <v>344</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SUM(D67:D75)</f>
        <v>0</v>
      </c>
      <c r="E66" s="277">
        <f t="shared" ref="E66" si="1">SUM(E67:E75)</f>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x14ac:dyDescent="0.25">
      <c r="A67" s="17"/>
      <c r="B67" s="278" t="s">
        <v>8</v>
      </c>
      <c r="C67" s="279"/>
      <c r="D67" s="273"/>
      <c r="E67" s="274"/>
      <c r="F67" s="241"/>
      <c r="G67" s="242"/>
      <c r="H67" s="231"/>
      <c r="I67" s="17"/>
      <c r="J67" s="351" t="s">
        <v>328</v>
      </c>
      <c r="K67" s="351"/>
      <c r="L67" s="25"/>
    </row>
    <row r="68" spans="1:12" ht="15.75"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350</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thickBot="1" x14ac:dyDescent="0.3">
      <c r="A123" s="17"/>
      <c r="B123" s="267" t="s">
        <v>344</v>
      </c>
      <c r="C123" s="268"/>
      <c r="D123" s="269"/>
      <c r="E123" s="270"/>
      <c r="F123" s="377"/>
      <c r="G123" s="380"/>
      <c r="H123" s="381"/>
      <c r="I123" s="17"/>
      <c r="J123" s="403" t="s">
        <v>346</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350</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346</v>
      </c>
      <c r="K181" s="403"/>
      <c r="P181" s="26"/>
      <c r="Q181" s="26"/>
      <c r="R181" s="28"/>
      <c r="S181" s="29"/>
      <c r="T181" s="30"/>
      <c r="U181" s="30"/>
      <c r="V181" s="26"/>
    </row>
    <row r="182" spans="1:22" ht="16.5" thickBot="1" x14ac:dyDescent="0.3">
      <c r="A182" s="17"/>
      <c r="B182" s="267" t="s">
        <v>344</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350</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346</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344</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350</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339</v>
      </c>
      <c r="D265" s="387"/>
      <c r="E265" s="292"/>
      <c r="F265" s="388" t="s">
        <v>107</v>
      </c>
      <c r="G265" s="389"/>
      <c r="H265" s="293"/>
      <c r="I265" s="17"/>
      <c r="J265" s="402" t="s">
        <v>269</v>
      </c>
      <c r="K265" s="402"/>
      <c r="L265" s="32"/>
    </row>
    <row r="266" spans="1:22" ht="15.75"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182</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x14ac:dyDescent="0.25"/>
    <row r="323" ht="15.75" hidden="1" x14ac:dyDescent="0.25"/>
    <row r="324" ht="15.75" hidden="1" x14ac:dyDescent="0.25"/>
    <row r="325" ht="15.75" hidden="1" x14ac:dyDescent="0.25"/>
    <row r="326" ht="15.75" hidden="1" x14ac:dyDescent="0.25"/>
    <row r="327" ht="15.75" hidden="1" x14ac:dyDescent="0.25"/>
    <row r="328" ht="15.75" hidden="1" x14ac:dyDescent="0.25"/>
    <row r="329" ht="15.75" hidden="1" x14ac:dyDescent="0.25"/>
    <row r="330" ht="15.75" hidden="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7sNphxO6zEzNkTuvqdctrClGtAybDSidXz1H+w2It2JqcqRvxqrcHpaSD2CM7ODT+cfaFnfjdibs+AhnIogQA==" saltValue="ZN0YbyKFu34gLcfezt/oLw=="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H44">
    <cfRule type="cellIs" dxfId="575" priority="96" stopIfTrue="1" operator="greaterThan">
      <formula>$I$44</formula>
    </cfRule>
    <cfRule type="cellIs" dxfId="574" priority="98" stopIfTrue="1" operator="lessThan">
      <formula>$I$44</formula>
    </cfRule>
  </conditionalFormatting>
  <conditionalFormatting sqref="F57">
    <cfRule type="cellIs" dxfId="573" priority="94" stopIfTrue="1" operator="greaterThan">
      <formula>$G$57</formula>
    </cfRule>
    <cfRule type="cellIs" dxfId="572" priority="97" stopIfTrue="1" operator="lessThan">
      <formula>$G$57</formula>
    </cfRule>
  </conditionalFormatting>
  <conditionalFormatting sqref="C57:E57">
    <cfRule type="cellIs" dxfId="571" priority="95" stopIfTrue="1" operator="equal">
      <formula>"Payroll Frequency changed, delete value in F79"</formula>
    </cfRule>
  </conditionalFormatting>
  <conditionalFormatting sqref="B38:H51">
    <cfRule type="expression" dxfId="570" priority="93">
      <formula>$D$33="Pay Stubs"</formula>
    </cfRule>
  </conditionalFormatting>
  <conditionalFormatting sqref="B55:H65 B76:H78 C67:H75 B66 G66:H66">
    <cfRule type="expression" dxfId="569" priority="92">
      <formula>$D$33="VOE"</formula>
    </cfRule>
  </conditionalFormatting>
  <conditionalFormatting sqref="G42 E41:E51">
    <cfRule type="expression" dxfId="568" priority="91">
      <formula>$D$33="Pay Stubs"</formula>
    </cfRule>
  </conditionalFormatting>
  <conditionalFormatting sqref="E55 C61:E65 G65:H65 C67:F78">
    <cfRule type="expression" dxfId="567" priority="90">
      <formula>$D$33="VOE"</formula>
    </cfRule>
  </conditionalFormatting>
  <conditionalFormatting sqref="E33">
    <cfRule type="expression" dxfId="566" priority="89">
      <formula>$D$33 = ""</formula>
    </cfRule>
  </conditionalFormatting>
  <conditionalFormatting sqref="E19:F19">
    <cfRule type="expression" dxfId="565" priority="88">
      <formula>$H$265= "Yes"</formula>
    </cfRule>
  </conditionalFormatting>
  <conditionalFormatting sqref="E19">
    <cfRule type="expression" dxfId="564" priority="87">
      <formula>$E$19&lt;&gt;""</formula>
    </cfRule>
  </conditionalFormatting>
  <conditionalFormatting sqref="F19">
    <cfRule type="expression" dxfId="563" priority="86">
      <formula>$F$19&lt;&gt; ""</formula>
    </cfRule>
  </conditionalFormatting>
  <conditionalFormatting sqref="B67:B75">
    <cfRule type="expression" dxfId="562" priority="85">
      <formula>$D$33="VOE"</formula>
    </cfRule>
  </conditionalFormatting>
  <conditionalFormatting sqref="C66">
    <cfRule type="expression" dxfId="561" priority="84">
      <formula>$D$33="VOE"</formula>
    </cfRule>
  </conditionalFormatting>
  <conditionalFormatting sqref="C66">
    <cfRule type="expression" dxfId="560" priority="83">
      <formula>$D$33="VOE"</formula>
    </cfRule>
  </conditionalFormatting>
  <conditionalFormatting sqref="D66:E66">
    <cfRule type="expression" dxfId="559" priority="82">
      <formula>$D$33="VOE"</formula>
    </cfRule>
  </conditionalFormatting>
  <conditionalFormatting sqref="D66:E66">
    <cfRule type="expression" dxfId="558" priority="81">
      <formula>$D$33="VOE"</formula>
    </cfRule>
  </conditionalFormatting>
  <conditionalFormatting sqref="F66">
    <cfRule type="expression" dxfId="557" priority="80">
      <formula>$D$33="VOE"</formula>
    </cfRule>
  </conditionalFormatting>
  <conditionalFormatting sqref="F66">
    <cfRule type="expression" dxfId="556" priority="79">
      <formula>$D$33="VOE"</formula>
    </cfRule>
  </conditionalFormatting>
  <conditionalFormatting sqref="H103">
    <cfRule type="cellIs" dxfId="555" priority="76" stopIfTrue="1" operator="greaterThan">
      <formula>$I$44</formula>
    </cfRule>
    <cfRule type="cellIs" dxfId="554" priority="78" stopIfTrue="1" operator="lessThan">
      <formula>$I$44</formula>
    </cfRule>
  </conditionalFormatting>
  <conditionalFormatting sqref="F116">
    <cfRule type="cellIs" dxfId="553" priority="74" stopIfTrue="1" operator="greaterThan">
      <formula>$G$116</formula>
    </cfRule>
    <cfRule type="cellIs" dxfId="552" priority="77" stopIfTrue="1" operator="lessThan">
      <formula>$G$116</formula>
    </cfRule>
  </conditionalFormatting>
  <conditionalFormatting sqref="C116:E116">
    <cfRule type="cellIs" dxfId="551" priority="75" stopIfTrue="1" operator="equal">
      <formula>"Payroll Frequency changed, delete value in F79"</formula>
    </cfRule>
  </conditionalFormatting>
  <conditionalFormatting sqref="B97:H110">
    <cfRule type="expression" dxfId="550" priority="73">
      <formula>$D$92="Pay Stubs"</formula>
    </cfRule>
  </conditionalFormatting>
  <conditionalFormatting sqref="B114:H124 B135:H137 C126:H134 B125 G125:H125">
    <cfRule type="expression" dxfId="549" priority="72">
      <formula>$D$92="VOE"</formula>
    </cfRule>
  </conditionalFormatting>
  <conditionalFormatting sqref="G101 E100:E110">
    <cfRule type="expression" dxfId="548" priority="71">
      <formula>$D$92="Pay Stubs"</formula>
    </cfRule>
  </conditionalFormatting>
  <conditionalFormatting sqref="E114 C120:E124 G124:H124 C126:F137">
    <cfRule type="expression" dxfId="547" priority="70">
      <formula>$D$92="VOE"</formula>
    </cfRule>
  </conditionalFormatting>
  <conditionalFormatting sqref="E92">
    <cfRule type="expression" dxfId="546" priority="69">
      <formula>$D$92 = ""</formula>
    </cfRule>
  </conditionalFormatting>
  <conditionalFormatting sqref="B126:B130 B132:B134">
    <cfRule type="expression" dxfId="545" priority="68">
      <formula>$D$92="VOE"</formula>
    </cfRule>
  </conditionalFormatting>
  <conditionalFormatting sqref="C125">
    <cfRule type="expression" dxfId="544" priority="67">
      <formula>$D$92="VOE"</formula>
    </cfRule>
  </conditionalFormatting>
  <conditionalFormatting sqref="C125">
    <cfRule type="expression" dxfId="543" priority="66">
      <formula>$D$92="VOE"</formula>
    </cfRule>
  </conditionalFormatting>
  <conditionalFormatting sqref="D125:E125">
    <cfRule type="expression" dxfId="542" priority="65">
      <formula>$D$92="VOE"</formula>
    </cfRule>
  </conditionalFormatting>
  <conditionalFormatting sqref="D125:E125">
    <cfRule type="expression" dxfId="541" priority="64">
      <formula>$D$92="VOE"</formula>
    </cfRule>
  </conditionalFormatting>
  <conditionalFormatting sqref="F125">
    <cfRule type="expression" dxfId="540" priority="63">
      <formula>$D$92="VOE"</formula>
    </cfRule>
  </conditionalFormatting>
  <conditionalFormatting sqref="F125">
    <cfRule type="expression" dxfId="539" priority="62">
      <formula>$D$92="VOE"</formula>
    </cfRule>
  </conditionalFormatting>
  <conditionalFormatting sqref="H162">
    <cfRule type="cellIs" dxfId="538" priority="59" stopIfTrue="1" operator="greaterThan">
      <formula>$I$44</formula>
    </cfRule>
    <cfRule type="cellIs" dxfId="537" priority="61" stopIfTrue="1" operator="lessThan">
      <formula>$I$44</formula>
    </cfRule>
  </conditionalFormatting>
  <conditionalFormatting sqref="B156:H169">
    <cfRule type="expression" dxfId="536" priority="56">
      <formula>$D$151="Pay Stubs"</formula>
    </cfRule>
  </conditionalFormatting>
  <conditionalFormatting sqref="B173:H174 B194:H196 C185:H193 B184 G184:H184 B176:H183 B175 G175:H175">
    <cfRule type="expression" dxfId="535" priority="55">
      <formula>$D$151="VOE"</formula>
    </cfRule>
  </conditionalFormatting>
  <conditionalFormatting sqref="G160 E159:E169">
    <cfRule type="expression" dxfId="534" priority="54">
      <formula>$D$151="Pay Stubs"</formula>
    </cfRule>
  </conditionalFormatting>
  <conditionalFormatting sqref="E173 C179:E183 G183:H183 C185:F196">
    <cfRule type="expression" dxfId="533" priority="53">
      <formula>$D$151="VOE"</formula>
    </cfRule>
  </conditionalFormatting>
  <conditionalFormatting sqref="E151">
    <cfRule type="expression" dxfId="532" priority="52">
      <formula>$D$151 = ""</formula>
    </cfRule>
  </conditionalFormatting>
  <conditionalFormatting sqref="B185:B193">
    <cfRule type="expression" dxfId="531" priority="51">
      <formula>$D$151="VOE"</formula>
    </cfRule>
  </conditionalFormatting>
  <conditionalFormatting sqref="C184">
    <cfRule type="expression" dxfId="530" priority="50">
      <formula>$D$151="VOE"</formula>
    </cfRule>
  </conditionalFormatting>
  <conditionalFormatting sqref="C184">
    <cfRule type="expression" dxfId="529" priority="49">
      <formula>$D$151="VOE"</formula>
    </cfRule>
  </conditionalFormatting>
  <conditionalFormatting sqref="D184:E184">
    <cfRule type="expression" dxfId="528" priority="48">
      <formula>$D$151="VOE"</formula>
    </cfRule>
  </conditionalFormatting>
  <conditionalFormatting sqref="D184:E184">
    <cfRule type="expression" dxfId="527" priority="47">
      <formula>$D$151="VOE"</formula>
    </cfRule>
  </conditionalFormatting>
  <conditionalFormatting sqref="F184">
    <cfRule type="expression" dxfId="526" priority="46">
      <formula>$D$151="VOE"</formula>
    </cfRule>
  </conditionalFormatting>
  <conditionalFormatting sqref="F184">
    <cfRule type="expression" dxfId="525" priority="45">
      <formula>$D$151="VOE"</formula>
    </cfRule>
  </conditionalFormatting>
  <conditionalFormatting sqref="F243 C238:E242 G242:H242 C244:F255">
    <cfRule type="expression" dxfId="524" priority="7">
      <formula>$D$210="VOE"</formula>
    </cfRule>
  </conditionalFormatting>
  <conditionalFormatting sqref="H221">
    <cfRule type="cellIs" dxfId="523" priority="21" stopIfTrue="1" operator="greaterThan">
      <formula>$I$44</formula>
    </cfRule>
    <cfRule type="cellIs" dxfId="522" priority="23" stopIfTrue="1" operator="lessThan">
      <formula>$I$44</formula>
    </cfRule>
  </conditionalFormatting>
  <conditionalFormatting sqref="F234">
    <cfRule type="cellIs" dxfId="521" priority="19" stopIfTrue="1" operator="greaterThan">
      <formula>$G$234</formula>
    </cfRule>
    <cfRule type="cellIs" dxfId="520" priority="22" stopIfTrue="1" operator="lessThan">
      <formula>$G$234</formula>
    </cfRule>
  </conditionalFormatting>
  <conditionalFormatting sqref="C234:E234">
    <cfRule type="cellIs" dxfId="519" priority="20" stopIfTrue="1" operator="equal">
      <formula>"Payroll Frequency changed, delete value in F79"</formula>
    </cfRule>
  </conditionalFormatting>
  <conditionalFormatting sqref="B215:H228">
    <cfRule type="expression" dxfId="518" priority="18">
      <formula>$D$210="Pay Stubs"</formula>
    </cfRule>
  </conditionalFormatting>
  <conditionalFormatting sqref="B232:H242 B253:H255 C244:H252 B243 G243:H243">
    <cfRule type="expression" dxfId="517" priority="17">
      <formula>$D$210="VOE"</formula>
    </cfRule>
  </conditionalFormatting>
  <conditionalFormatting sqref="G219 E218:E228">
    <cfRule type="expression" dxfId="516" priority="16">
      <formula>$D$210="Pay Stubs"</formula>
    </cfRule>
  </conditionalFormatting>
  <conditionalFormatting sqref="E232">
    <cfRule type="expression" dxfId="515" priority="15">
      <formula>$D$210="VOE"</formula>
    </cfRule>
  </conditionalFormatting>
  <conditionalFormatting sqref="E210">
    <cfRule type="expression" dxfId="514" priority="14">
      <formula>$D$210 = ""</formula>
    </cfRule>
  </conditionalFormatting>
  <conditionalFormatting sqref="B244:B252">
    <cfRule type="expression" dxfId="513" priority="13">
      <formula>$D$210="VOE"</formula>
    </cfRule>
  </conditionalFormatting>
  <conditionalFormatting sqref="C243">
    <cfRule type="expression" dxfId="512" priority="12">
      <formula>$D$210="VOE"</formula>
    </cfRule>
  </conditionalFormatting>
  <conditionalFormatting sqref="C243">
    <cfRule type="expression" dxfId="511" priority="11">
      <formula>$D$210="VOE"</formula>
    </cfRule>
  </conditionalFormatting>
  <conditionalFormatting sqref="D243:E243">
    <cfRule type="expression" dxfId="510" priority="10">
      <formula>$D$210="VOE"</formula>
    </cfRule>
  </conditionalFormatting>
  <conditionalFormatting sqref="D243:E243">
    <cfRule type="expression" dxfId="509" priority="9">
      <formula>$D$210="VOE"</formula>
    </cfRule>
  </conditionalFormatting>
  <conditionalFormatting sqref="F243">
    <cfRule type="expression" dxfId="508" priority="8">
      <formula>$D$210="VOE"</formula>
    </cfRule>
  </conditionalFormatting>
  <conditionalFormatting sqref="F175">
    <cfRule type="cellIs" dxfId="507" priority="5" stopIfTrue="1" operator="greaterThan">
      <formula>$G$175</formula>
    </cfRule>
    <cfRule type="cellIs" dxfId="506" priority="6" stopIfTrue="1" operator="lessThan">
      <formula>$G$175</formula>
    </cfRule>
  </conditionalFormatting>
  <conditionalFormatting sqref="F175">
    <cfRule type="expression" dxfId="505" priority="4">
      <formula>$D$92="VOE"</formula>
    </cfRule>
  </conditionalFormatting>
  <conditionalFormatting sqref="C175:E175">
    <cfRule type="cellIs" dxfId="504" priority="3" stopIfTrue="1" operator="equal">
      <formula>"Payroll Frequency changed, delete value in F79"</formula>
    </cfRule>
  </conditionalFormatting>
  <conditionalFormatting sqref="C175:E175">
    <cfRule type="expression" dxfId="503" priority="2">
      <formula>$D$92="VOE"</formula>
    </cfRule>
  </conditionalFormatting>
  <conditionalFormatting sqref="B131">
    <cfRule type="expression" dxfId="502" priority="1">
      <formula>$D$33="VOE"</formula>
    </cfRule>
  </conditionalFormatting>
  <dataValidations count="33">
    <dataValidation type="custom" allowBlank="1" showInputMessage="1" showErrorMessage="1" errorTitle="Section" error="Incorrect Section!!" sqref="E100:E101 E103:E110" xr:uid="{00000000-0002-0000-0200-000000000000}">
      <formula1>INDIRECT("$D$91") = "VOE"</formula1>
    </dataValidation>
    <dataValidation type="custom" allowBlank="1" showInputMessage="1" showErrorMessage="1" errorTitle="Section" error="Incorrect Section!!" sqref="F255 C238:E242 C244:E255" xr:uid="{00000000-0002-0000-0200-000001000000}">
      <formula1>INDIRECT("$D$207") = "Pay Stubs"</formula1>
    </dataValidation>
    <dataValidation type="custom" allowBlank="1" showInputMessage="1" showErrorMessage="1" errorTitle="Section" error="Incorrect Section!!" sqref="E218:E219 E221:E228" xr:uid="{00000000-0002-0000-0200-000002000000}">
      <formula1>INDIRECT("$D$207") = "VOE"</formula1>
    </dataValidation>
    <dataValidation type="custom" allowBlank="1" showInputMessage="1" showErrorMessage="1" errorTitle="Section" error="Incorrect Section!!" sqref="F196 C179:E183 C185:E196" xr:uid="{00000000-0002-0000-0200-000003000000}">
      <formula1>INDIRECT("$D$149") = "Pay Stubs"</formula1>
    </dataValidation>
    <dataValidation type="custom" allowBlank="1" showInputMessage="1" showErrorMessage="1" errorTitle="Section" error="Incorrect Section!!" sqref="E162:E169 E159:E160" xr:uid="{00000000-0002-0000-0200-000004000000}">
      <formula1>INDIRECT("$D$149") = "VOE"</formula1>
    </dataValidation>
    <dataValidation type="custom" allowBlank="1" showInputMessage="1" showErrorMessage="1" errorTitle="Section" error="Incorrect Section!!" sqref="C120:E124 C126:E137 F137" xr:uid="{00000000-0002-0000-0200-000005000000}">
      <formula1>INDIRECT("$D$91") = "Pay Stubs"</formula1>
    </dataValidation>
    <dataValidation type="whole" allowBlank="1" showInputMessage="1" showErrorMessage="1" prompt="Enter number of pay periods per year, between 1 and 52." sqref="F19:F26" xr:uid="{00000000-0002-0000-0200-000006000000}">
      <formula1>1</formula1>
      <formula2>52</formula2>
    </dataValidation>
    <dataValidation allowBlank="1" showInputMessage="1" showErrorMessage="1" errorTitle="Section" error="Incorrect Section!!" sqref="C125:F125 C66:F66 C184:F184 C243:F243" xr:uid="{00000000-0002-0000-0200-000007000000}"/>
    <dataValidation type="whole" operator="lessThanOrEqual" allowBlank="1" showInputMessage="1" showErrorMessage="1" error="Weeks Employed to Date can not exceed Weeks Employed in Calendar Year." sqref="E268" xr:uid="{00000000-0002-0000-0200-000008000000}">
      <formula1>C267</formula1>
    </dataValidation>
    <dataValidation type="whole" allowBlank="1" showInputMessage="1" showErrorMessage="1" error="Weeks Off Work During Year + Weeks Employed to Date can not exceed 52." sqref="E265" xr:uid="{00000000-0002-0000-0200-000009000000}">
      <formula1>0</formula1>
      <formula2>D267</formula2>
    </dataValidation>
    <dataValidation type="list" allowBlank="1" showInputMessage="1" showErrorMessage="1" sqref="G65:H65 G42:H42 G124:H124 G101:H101 G183:H183 G160:H160 G242:H242 G219:H219" xr:uid="{00000000-0002-0000-0200-00000A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200-00000B000000}"/>
    <dataValidation type="whole" allowBlank="1" showInputMessage="1" showErrorMessage="1" sqref="F57 H44 H103 F116 H162 F175 H221 F234" xr:uid="{00000000-0002-0000-0200-00000C000000}">
      <formula1>0</formula1>
      <formula2>24</formula2>
    </dataValidation>
    <dataValidation type="list" allowBlank="1" showInputMessage="1" showErrorMessage="1" error="Please delete the entry and select a schedule from the drop down list." sqref="E55 E43 E102 E114 E161 E173 E220 E232" xr:uid="{00000000-0002-0000-0200-00000D000000}">
      <formula1>"Weekly, Bi-Weekly, Semi-Monthly, Monthly"</formula1>
    </dataValidation>
    <dataValidation allowBlank="1" showInputMessage="1" showErrorMessage="1" prompt="If a range of hours is indicated on the VOE, enter the high end of the range." sqref="C41:D41 C100:D100 C159:D159 C269:D269 C218:D218" xr:uid="{00000000-0002-0000-0200-00000E000000}"/>
    <dataValidation showDropDown="1" showInputMessage="1" showErrorMessage="1" sqref="G33:G34 G92:G93 G151:G152 G210:G211" xr:uid="{00000000-0002-0000-0200-00000F000000}"/>
    <dataValidation type="list" allowBlank="1" showInputMessage="1" showErrorMessage="1" sqref="D33 D92 D151 D210" xr:uid="{00000000-0002-0000-0200-000010000000}">
      <formula1>"VOE, Pay Stubs"</formula1>
    </dataValidation>
    <dataValidation allowBlank="1" showInputMessage="1" showErrorMessage="1" prompt="If Thru Date is not provided, enter the date the VOE was signed." sqref="C44:D44 C103:D103 C162:D162 C221:D221" xr:uid="{00000000-0002-0000-0200-000011000000}"/>
    <dataValidation allowBlank="1" showInputMessage="1" showErrorMessage="1" prompt="Enter the type of income documentation used to qualify the household." sqref="C33 C92 C151 C210" xr:uid="{00000000-0002-0000-0200-000012000000}"/>
    <dataValidation allowBlank="1" showInputMessage="1" showErrorMessage="1" prompt="If blank, worksheet calculation assumes the person was employed at position prior to January 1 of the income documentation year." sqref="C35 C94 C153 C212" xr:uid="{00000000-0002-0000-0200-000013000000}"/>
    <dataValidation allowBlank="1" showInputMessage="1" showErrorMessage="1" prompt="If unknown enter Weekly." sqref="C43:D43 C102:D102 C161:D161 C220:D220" xr:uid="{00000000-0002-0000-0200-000014000000}"/>
    <dataValidation allowBlank="1" showInputMessage="1" showErrorMessage="1" prompt="Enter the Househol Member Number (1-10) from the Household Summary Tab." sqref="D5" xr:uid="{00000000-0002-0000-0200-000015000000}"/>
    <dataValidation type="list" allowBlank="1" showInputMessage="1" showErrorMessage="1" sqref="H265" xr:uid="{00000000-0002-0000-0200-000016000000}">
      <formula1>"No, Yes"</formula1>
    </dataValidation>
    <dataValidation allowBlank="1" showInputMessage="1" showErrorMessage="1" prompt="Count full weeks from off season start date to off season end date indicated on VOE." sqref="C265:D265" xr:uid="{00000000-0002-0000-0200-000017000000}"/>
    <dataValidation allowBlank="1" showInputMessage="1" showErrorMessage="1" prompt="It is important to determine the pay schedule to accurately calculate pay periods to date." sqref="F44:G44 C57:E57 C116:E116 F103:G103 C175:E175 F162:G162 C234:E234 F221:G221" xr:uid="{00000000-0002-0000-0200-000018000000}"/>
    <dataValidation allowBlank="1" showInputMessage="1" showErrorMessage="1" prompt="Include vacation, holiday and sick pay in Base Pay." sqref="B66 B125 B184 B243" xr:uid="{00000000-0002-0000-0200-000019000000}"/>
    <dataValidation allowBlank="1" showInputMessage="1" showErrorMessage="1" prompt="Include vacation, holiday and sick time in regular/base hours.  " sqref="B64 B123 B182 B241" xr:uid="{00000000-0002-0000-0200-00001A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200-00001B000000}"/>
    <dataValidation allowBlank="1" showInputMessage="1" showErrorMessage="1" prompt="Monthly Average * Months Remaining in Current Year + Current Year Gross income." sqref="F284:G284" xr:uid="{00000000-0002-0000-0200-00001C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200-00001D000000}"/>
    <dataValidation type="custom" allowBlank="1" showInputMessage="1" showErrorMessage="1" errorTitle="Section" error="Incorrect Section!!" sqref="E41:E42 E44:E51" xr:uid="{00000000-0002-0000-0200-00001E000000}">
      <formula1>INDIRECT("$D$33") = "VOE"</formula1>
    </dataValidation>
    <dataValidation type="custom" allowBlank="1" showInputMessage="1" showErrorMessage="1" errorTitle="Section" error="Incorrect Section!!" sqref="F78 C61:E65 C67:E78" xr:uid="{00000000-0002-0000-0200-00001F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200-000020000000}">
      <formula1>EDATE(TODAY(),-1200)</formula1>
      <formula2>TODAY()</formula2>
    </dataValidation>
  </dataValidations>
  <hyperlinks>
    <hyperlink ref="H29" location="'HH Member 1'!A3" display="Back to Top ^" xr:uid="{00000000-0004-0000-0200-000000000000}"/>
    <hyperlink ref="B9:D9" location="'HH Member 1'!Position2" display="Position 2" xr:uid="{00000000-0004-0000-0200-000001000000}"/>
    <hyperlink ref="B10:D10" location="'HH Member 1'!Position3" display="Position 3" xr:uid="{00000000-0004-0000-0200-000002000000}"/>
    <hyperlink ref="B11:D11" location="'HH Member 1'!Position4" display="Position 4" xr:uid="{00000000-0004-0000-0200-000003000000}"/>
    <hyperlink ref="B12:D12" location="'HH Member 1'!OtherIncome" display="Other Income" xr:uid="{00000000-0004-0000-0200-000004000000}"/>
    <hyperlink ref="B13:D13" location="'HH Member 1'!SeasonalIncome" display="Seasonal Income" xr:uid="{00000000-0004-0000-0200-000005000000}"/>
    <hyperlink ref="B14:D14" location="'HH Member 1'!SelfEmploymentIncome" display="Self Employment Income" xr:uid="{00000000-0004-0000-0200-000006000000}"/>
    <hyperlink ref="H88" location="'HH Member 1'!A3" display="Back to Top ^" xr:uid="{00000000-0004-0000-0200-000007000000}"/>
    <hyperlink ref="H147" location="'HH Member 1'!A3" display="Back to Top ^" xr:uid="{00000000-0004-0000-0200-000008000000}"/>
    <hyperlink ref="H287" location="'HH Member 1'!A3" display="Back to Top ^" xr:uid="{00000000-0004-0000-0200-000009000000}"/>
    <hyperlink ref="B8:D8" location="'HH Member 1'!Position1" display="'HH Member 1'!Position1" xr:uid="{00000000-0004-0000-0200-00000A000000}"/>
    <hyperlink ref="H206" location="'HH Member 1'!A3" display="Back to Top ^" xr:uid="{00000000-0004-0000-0200-00000B000000}"/>
  </hyperlinks>
  <pageMargins left="0.25" right="0.25" top="0.5" bottom="0.5" header="0.3" footer="0.3"/>
  <pageSetup orientation="portrait" blackAndWhite="1" errors="blank" r:id="rId1"/>
  <headerFooter>
    <oddFooter>&amp;R&amp;8 1/1/2023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357"/>
  <sheetViews>
    <sheetView showGridLines="0" showRowColHeaders="0" zoomScaleNormal="100" workbookViewId="0">
      <pane ySplit="2" topLeftCell="A180" activePane="bottomLeft" state="frozen"/>
      <selection pane="bottomLeft" activeCell="B190" sqref="B190"/>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241</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2</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346</v>
      </c>
      <c r="K63" s="403"/>
      <c r="L63" s="32"/>
    </row>
    <row r="64" spans="1:22" ht="16.5" thickBot="1" x14ac:dyDescent="0.3">
      <c r="A64" s="17"/>
      <c r="B64" s="267" t="s">
        <v>344</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350</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344</v>
      </c>
      <c r="C123" s="268"/>
      <c r="D123" s="269"/>
      <c r="E123" s="270"/>
      <c r="F123" s="377"/>
      <c r="G123" s="380"/>
      <c r="H123" s="381"/>
      <c r="I123" s="17"/>
      <c r="J123" s="403" t="s">
        <v>347</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350</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347</v>
      </c>
      <c r="K181" s="403"/>
      <c r="P181" s="26"/>
      <c r="Q181" s="26"/>
      <c r="R181" s="28"/>
      <c r="S181" s="29"/>
      <c r="T181" s="30"/>
      <c r="U181" s="30"/>
      <c r="V181" s="26"/>
    </row>
    <row r="182" spans="1:22" ht="16.5" thickBot="1" x14ac:dyDescent="0.3">
      <c r="A182" s="17"/>
      <c r="B182" s="267" t="s">
        <v>344</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SUM(D185:D193)</f>
        <v>0</v>
      </c>
      <c r="E184" s="277">
        <f>SUM(E185:E193)</f>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350</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f>IF(F221 = "Enter # of Pay Periods to Date", 50, 0)</f>
        <v>0</v>
      </c>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346</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344</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3">SUM(D244:D252)</f>
        <v>0</v>
      </c>
      <c r="E243" s="277">
        <f t="shared" si="3"/>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350</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02"/>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35"/>
      <c r="C285" s="36"/>
      <c r="D285" s="36"/>
      <c r="E285" s="36"/>
      <c r="F285" s="22"/>
      <c r="G285" s="37"/>
      <c r="H285" s="17"/>
      <c r="I285" s="22"/>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183</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6.5" customHeight="1" x14ac:dyDescent="0.25">
      <c r="A290" s="17"/>
      <c r="L290" s="26"/>
      <c r="M290" s="26"/>
    </row>
    <row r="291" spans="1:13" ht="15.75" customHeight="1" x14ac:dyDescent="0.25">
      <c r="A291" s="17"/>
      <c r="L291" s="26"/>
      <c r="M291" s="26"/>
    </row>
    <row r="292" spans="1:13" ht="15.75" x14ac:dyDescent="0.25">
      <c r="A292" s="17"/>
      <c r="L292" s="25"/>
    </row>
    <row r="293" spans="1:13" ht="15.75" x14ac:dyDescent="0.25">
      <c r="A293" s="17"/>
      <c r="L293" s="25"/>
    </row>
    <row r="294" spans="1:13" ht="15.75" x14ac:dyDescent="0.25">
      <c r="A294" s="17"/>
      <c r="L294" s="25"/>
    </row>
    <row r="295" spans="1:13" ht="15" customHeight="1" x14ac:dyDescent="0.25">
      <c r="L295" s="25"/>
    </row>
    <row r="296" spans="1:13" ht="15.75" x14ac:dyDescent="0.25"/>
    <row r="297" spans="1:13" ht="30" customHeight="1" x14ac:dyDescent="0.25">
      <c r="D297" s="44"/>
    </row>
    <row r="298" spans="1:13" ht="39" customHeight="1" x14ac:dyDescent="0.25"/>
    <row r="299" spans="1:13" ht="15"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28.5" customHeight="1" x14ac:dyDescent="0.25"/>
    <row r="310" ht="35.25" customHeight="1" x14ac:dyDescent="0.25"/>
    <row r="311" ht="45" customHeight="1" x14ac:dyDescent="0.25"/>
    <row r="312" ht="36.75" customHeight="1" x14ac:dyDescent="0.25"/>
    <row r="313" ht="33.75" customHeight="1" x14ac:dyDescent="0.25"/>
    <row r="314" ht="15" customHeight="1" x14ac:dyDescent="0.25"/>
    <row r="315" ht="15" customHeight="1" x14ac:dyDescent="0.25"/>
    <row r="316" ht="15.75" x14ac:dyDescent="0.25"/>
    <row r="317" ht="15.75" x14ac:dyDescent="0.25"/>
    <row r="318" ht="15.75" x14ac:dyDescent="0.25"/>
    <row r="319" ht="15.75" x14ac:dyDescent="0.25"/>
    <row r="320" ht="2.2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3" hidden="1" customHeight="1" x14ac:dyDescent="0.25"/>
    <row r="331" ht="3" hidden="1" customHeight="1" x14ac:dyDescent="0.25"/>
    <row r="332" ht="3" hidden="1" customHeight="1" x14ac:dyDescent="0.25"/>
    <row r="333" ht="3" hidden="1" customHeight="1" x14ac:dyDescent="0.25"/>
    <row r="334" ht="3" hidden="1" customHeight="1" x14ac:dyDescent="0.25"/>
    <row r="335" ht="3"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sheetData>
  <sheetProtection algorithmName="SHA-512" hashValue="FmKCAv0K8+PKzxqd0rCCKfx/rGsWwIKhiuhaEMjLJUVVDDs7eo+A7Czso7jojLhgqb2YWSpY0o7GvZo02HFjdQ==" saltValue="USNc1HXsMsDOs0bWOqHh/g==" spinCount="100000" sheet="1" objects="1" scenarios="1"/>
  <sortState xmlns:xlrd2="http://schemas.microsoft.com/office/spreadsheetml/2017/richdata2" ref="J21:K27">
    <sortCondition descending="1" ref="K19:K25"/>
  </sortState>
  <mergeCells count="340">
    <mergeCell ref="B171:H171"/>
    <mergeCell ref="B112:H112"/>
    <mergeCell ref="B53:H53"/>
    <mergeCell ref="J79:K79"/>
    <mergeCell ref="J80:K80"/>
    <mergeCell ref="J81:K81"/>
    <mergeCell ref="J82:K82"/>
    <mergeCell ref="J83:K83"/>
    <mergeCell ref="J84:K84"/>
    <mergeCell ref="J85:K85"/>
    <mergeCell ref="J86:K86"/>
    <mergeCell ref="J87:K87"/>
    <mergeCell ref="J169:K169"/>
    <mergeCell ref="J156:K156"/>
    <mergeCell ref="J157:K157"/>
    <mergeCell ref="J140:K140"/>
    <mergeCell ref="J141:K141"/>
    <mergeCell ref="J142:K142"/>
    <mergeCell ref="J143:K143"/>
    <mergeCell ref="J144:K144"/>
    <mergeCell ref="J145:K145"/>
    <mergeCell ref="J147:K147"/>
    <mergeCell ref="J148:K148"/>
    <mergeCell ref="J151:K151"/>
    <mergeCell ref="J172:K172"/>
    <mergeCell ref="J185:K185"/>
    <mergeCell ref="J188:K189"/>
    <mergeCell ref="J194:K194"/>
    <mergeCell ref="J195:K195"/>
    <mergeCell ref="J196:K196"/>
    <mergeCell ref="J178:K178"/>
    <mergeCell ref="J179:K180"/>
    <mergeCell ref="J173:K173"/>
    <mergeCell ref="C232:D232"/>
    <mergeCell ref="F232:G232"/>
    <mergeCell ref="J234:K235"/>
    <mergeCell ref="J236:K236"/>
    <mergeCell ref="J255:K255"/>
    <mergeCell ref="J253:K253"/>
    <mergeCell ref="J254:K254"/>
    <mergeCell ref="J243:K243"/>
    <mergeCell ref="C235:H235"/>
    <mergeCell ref="J237:K238"/>
    <mergeCell ref="F238:F241"/>
    <mergeCell ref="G238:H241"/>
    <mergeCell ref="J239:K241"/>
    <mergeCell ref="G242:H242"/>
    <mergeCell ref="J242:K242"/>
    <mergeCell ref="J245:K245"/>
    <mergeCell ref="J246:K246"/>
    <mergeCell ref="J232:K232"/>
    <mergeCell ref="C226:D226"/>
    <mergeCell ref="C227:D227"/>
    <mergeCell ref="J227:K227"/>
    <mergeCell ref="C228:D228"/>
    <mergeCell ref="J228:K228"/>
    <mergeCell ref="J223:K223"/>
    <mergeCell ref="J224:K226"/>
    <mergeCell ref="C223:D223"/>
    <mergeCell ref="C231:D231"/>
    <mergeCell ref="B230:H230"/>
    <mergeCell ref="C172:D172"/>
    <mergeCell ref="J174:K174"/>
    <mergeCell ref="C173:D173"/>
    <mergeCell ref="F173:G173"/>
    <mergeCell ref="J175:K176"/>
    <mergeCell ref="C175:E175"/>
    <mergeCell ref="J177:K177"/>
    <mergeCell ref="B219:B222"/>
    <mergeCell ref="C219:D219"/>
    <mergeCell ref="G219:H219"/>
    <mergeCell ref="C220:D220"/>
    <mergeCell ref="F220:H220"/>
    <mergeCell ref="J220:K220"/>
    <mergeCell ref="C221:D221"/>
    <mergeCell ref="F221:G221"/>
    <mergeCell ref="J221:K221"/>
    <mergeCell ref="C222:D222"/>
    <mergeCell ref="J222:K222"/>
    <mergeCell ref="J205:K205"/>
    <mergeCell ref="J206:K206"/>
    <mergeCell ref="J186:K186"/>
    <mergeCell ref="J187:K187"/>
    <mergeCell ref="J200:K200"/>
    <mergeCell ref="C215:H215"/>
    <mergeCell ref="D208:G208"/>
    <mergeCell ref="J208:K208"/>
    <mergeCell ref="F179:F182"/>
    <mergeCell ref="G179:H182"/>
    <mergeCell ref="J181:K183"/>
    <mergeCell ref="G183:H183"/>
    <mergeCell ref="J184:K184"/>
    <mergeCell ref="J201:K201"/>
    <mergeCell ref="J202:K202"/>
    <mergeCell ref="J203:K203"/>
    <mergeCell ref="J204:K204"/>
    <mergeCell ref="J207:K207"/>
    <mergeCell ref="J197:K197"/>
    <mergeCell ref="J198:K198"/>
    <mergeCell ref="J199:K199"/>
    <mergeCell ref="J152:K152"/>
    <mergeCell ref="J153:K153"/>
    <mergeCell ref="C167:D167"/>
    <mergeCell ref="J170:K170"/>
    <mergeCell ref="C168:D168"/>
    <mergeCell ref="J146:K146"/>
    <mergeCell ref="C169:D169"/>
    <mergeCell ref="J164:K164"/>
    <mergeCell ref="J165:K167"/>
    <mergeCell ref="J168:K168"/>
    <mergeCell ref="C164:D164"/>
    <mergeCell ref="J158:K159"/>
    <mergeCell ref="J149:K149"/>
    <mergeCell ref="J150:K150"/>
    <mergeCell ref="B160:B163"/>
    <mergeCell ref="C160:D160"/>
    <mergeCell ref="G160:H160"/>
    <mergeCell ref="C161:D161"/>
    <mergeCell ref="F161:H161"/>
    <mergeCell ref="J161:K161"/>
    <mergeCell ref="C162:D162"/>
    <mergeCell ref="F162:G162"/>
    <mergeCell ref="J162:K162"/>
    <mergeCell ref="C163:D163"/>
    <mergeCell ref="J163:K163"/>
    <mergeCell ref="D31:G31"/>
    <mergeCell ref="C38:H38"/>
    <mergeCell ref="C41:D41"/>
    <mergeCell ref="J16:K16"/>
    <mergeCell ref="J8:K8"/>
    <mergeCell ref="B42:B45"/>
    <mergeCell ref="C108:D108"/>
    <mergeCell ref="C109:D109"/>
    <mergeCell ref="J109:K109"/>
    <mergeCell ref="C42:D42"/>
    <mergeCell ref="G42:H42"/>
    <mergeCell ref="C43:D43"/>
    <mergeCell ref="F43:H43"/>
    <mergeCell ref="C44:D44"/>
    <mergeCell ref="F44:G44"/>
    <mergeCell ref="C45:D45"/>
    <mergeCell ref="F61:F64"/>
    <mergeCell ref="G61:H64"/>
    <mergeCell ref="C46:D46"/>
    <mergeCell ref="C47:D48"/>
    <mergeCell ref="C49:D49"/>
    <mergeCell ref="C50:D50"/>
    <mergeCell ref="G65:H65"/>
    <mergeCell ref="D90:G90"/>
    <mergeCell ref="B1:H2"/>
    <mergeCell ref="C23:D23"/>
    <mergeCell ref="C24:D24"/>
    <mergeCell ref="C25:D25"/>
    <mergeCell ref="C26:D26"/>
    <mergeCell ref="B12:D12"/>
    <mergeCell ref="B13:D13"/>
    <mergeCell ref="B14:D14"/>
    <mergeCell ref="B15:D15"/>
    <mergeCell ref="C19:D19"/>
    <mergeCell ref="C20:D20"/>
    <mergeCell ref="D3:F3"/>
    <mergeCell ref="E5:H5"/>
    <mergeCell ref="B8:D8"/>
    <mergeCell ref="G8:H11"/>
    <mergeCell ref="B9:D9"/>
    <mergeCell ref="B10:D10"/>
    <mergeCell ref="B11:D11"/>
    <mergeCell ref="C21:D21"/>
    <mergeCell ref="C22:D22"/>
    <mergeCell ref="C97:H97"/>
    <mergeCell ref="C51:D51"/>
    <mergeCell ref="C54:D54"/>
    <mergeCell ref="C55:D55"/>
    <mergeCell ref="F55:G55"/>
    <mergeCell ref="C57:E57"/>
    <mergeCell ref="C58:H58"/>
    <mergeCell ref="C100:D100"/>
    <mergeCell ref="B101:B104"/>
    <mergeCell ref="C101:D101"/>
    <mergeCell ref="G101:H101"/>
    <mergeCell ref="C102:D102"/>
    <mergeCell ref="F102:H102"/>
    <mergeCell ref="C103:D103"/>
    <mergeCell ref="F103:G103"/>
    <mergeCell ref="C104:D104"/>
    <mergeCell ref="C105:D105"/>
    <mergeCell ref="C106:D107"/>
    <mergeCell ref="C113:D113"/>
    <mergeCell ref="C114:D114"/>
    <mergeCell ref="F114:G114"/>
    <mergeCell ref="F120:F123"/>
    <mergeCell ref="C283:D283"/>
    <mergeCell ref="F284:G284"/>
    <mergeCell ref="C265:D265"/>
    <mergeCell ref="F265:G265"/>
    <mergeCell ref="C282:D282"/>
    <mergeCell ref="C110:D110"/>
    <mergeCell ref="C116:E116"/>
    <mergeCell ref="D149:G149"/>
    <mergeCell ref="C156:H156"/>
    <mergeCell ref="C165:D166"/>
    <mergeCell ref="C176:H176"/>
    <mergeCell ref="C234:E234"/>
    <mergeCell ref="C117:H117"/>
    <mergeCell ref="G120:H123"/>
    <mergeCell ref="G124:H124"/>
    <mergeCell ref="C159:D159"/>
    <mergeCell ref="C218:D218"/>
    <mergeCell ref="C224:D225"/>
    <mergeCell ref="B268:B270"/>
    <mergeCell ref="C268:D268"/>
    <mergeCell ref="C269:D269"/>
    <mergeCell ref="C270:D270"/>
    <mergeCell ref="B271:B274"/>
    <mergeCell ref="C271:D271"/>
    <mergeCell ref="C272:D272"/>
    <mergeCell ref="C273:D273"/>
    <mergeCell ref="C274:D274"/>
    <mergeCell ref="B265:B266"/>
    <mergeCell ref="J17:K17"/>
    <mergeCell ref="J18:K18"/>
    <mergeCell ref="C276:D276"/>
    <mergeCell ref="B278:B279"/>
    <mergeCell ref="C279:D279"/>
    <mergeCell ref="C280:D280"/>
    <mergeCell ref="C281:D281"/>
    <mergeCell ref="J15:K15"/>
    <mergeCell ref="J38:K38"/>
    <mergeCell ref="J43:K43"/>
    <mergeCell ref="J39:K39"/>
    <mergeCell ref="J44:K44"/>
    <mergeCell ref="J40:K41"/>
    <mergeCell ref="J50:K50"/>
    <mergeCell ref="J46:K46"/>
    <mergeCell ref="J45:K45"/>
    <mergeCell ref="J59:K59"/>
    <mergeCell ref="J60:K60"/>
    <mergeCell ref="J76:K76"/>
    <mergeCell ref="J67:K67"/>
    <mergeCell ref="J63:K65"/>
    <mergeCell ref="J61:K62"/>
    <mergeCell ref="J53:K53"/>
    <mergeCell ref="J2:K2"/>
    <mergeCell ref="J3:K3"/>
    <mergeCell ref="J4:K4"/>
    <mergeCell ref="J5:K5"/>
    <mergeCell ref="J6:K6"/>
    <mergeCell ref="J7:K7"/>
    <mergeCell ref="J11:K11"/>
    <mergeCell ref="J12:K12"/>
    <mergeCell ref="J10:K10"/>
    <mergeCell ref="J9:K9"/>
    <mergeCell ref="J47:K49"/>
    <mergeCell ref="J68:K68"/>
    <mergeCell ref="J69:K69"/>
    <mergeCell ref="J115:K115"/>
    <mergeCell ref="J116:K117"/>
    <mergeCell ref="J13:K13"/>
    <mergeCell ref="J14:K14"/>
    <mergeCell ref="J30:K30"/>
    <mergeCell ref="J31:K31"/>
    <mergeCell ref="J32:K32"/>
    <mergeCell ref="J33:K33"/>
    <mergeCell ref="J34:K34"/>
    <mergeCell ref="J35:K35"/>
    <mergeCell ref="J36:K36"/>
    <mergeCell ref="J19:K19"/>
    <mergeCell ref="K20:K27"/>
    <mergeCell ref="J28:K28"/>
    <mergeCell ref="J29:K29"/>
    <mergeCell ref="J95:K95"/>
    <mergeCell ref="J97:K97"/>
    <mergeCell ref="J98:K98"/>
    <mergeCell ref="J99:K100"/>
    <mergeCell ref="J102:K102"/>
    <mergeCell ref="J103:K103"/>
    <mergeCell ref="J104:K104"/>
    <mergeCell ref="J54:K54"/>
    <mergeCell ref="J55:K55"/>
    <mergeCell ref="J56:K56"/>
    <mergeCell ref="J57:K58"/>
    <mergeCell ref="J121:K122"/>
    <mergeCell ref="J136:K136"/>
    <mergeCell ref="J110:K110"/>
    <mergeCell ref="J113:K113"/>
    <mergeCell ref="J114:K114"/>
    <mergeCell ref="J105:K105"/>
    <mergeCell ref="J106:K108"/>
    <mergeCell ref="J138:K138"/>
    <mergeCell ref="J139:K139"/>
    <mergeCell ref="J123:K125"/>
    <mergeCell ref="J126:K126"/>
    <mergeCell ref="J130:K130"/>
    <mergeCell ref="J129:K129"/>
    <mergeCell ref="J118:K118"/>
    <mergeCell ref="J119:K119"/>
    <mergeCell ref="J120:K120"/>
    <mergeCell ref="J137:K137"/>
    <mergeCell ref="J282:K282"/>
    <mergeCell ref="J66:K66"/>
    <mergeCell ref="J265:K265"/>
    <mergeCell ref="J266:K266"/>
    <mergeCell ref="J269:K269"/>
    <mergeCell ref="J272:K272"/>
    <mergeCell ref="J77:K77"/>
    <mergeCell ref="J78:K78"/>
    <mergeCell ref="J88:K88"/>
    <mergeCell ref="J89:K89"/>
    <mergeCell ref="J90:K90"/>
    <mergeCell ref="J91:K91"/>
    <mergeCell ref="J92:K92"/>
    <mergeCell ref="J93:K93"/>
    <mergeCell ref="J94:K94"/>
    <mergeCell ref="J154:K154"/>
    <mergeCell ref="J209:K209"/>
    <mergeCell ref="J70:K70"/>
    <mergeCell ref="J74:K74"/>
    <mergeCell ref="J73:K73"/>
    <mergeCell ref="J128:K128"/>
    <mergeCell ref="J278:K278"/>
    <mergeCell ref="J127:K127"/>
    <mergeCell ref="J135:K135"/>
    <mergeCell ref="J279:K279"/>
    <mergeCell ref="J210:K210"/>
    <mergeCell ref="J211:K211"/>
    <mergeCell ref="J212:K212"/>
    <mergeCell ref="J274:K274"/>
    <mergeCell ref="J213:K213"/>
    <mergeCell ref="J231:K231"/>
    <mergeCell ref="J280:K280"/>
    <mergeCell ref="J281:K281"/>
    <mergeCell ref="J217:K218"/>
    <mergeCell ref="J233:K233"/>
    <mergeCell ref="J273:K273"/>
    <mergeCell ref="J267:K267"/>
    <mergeCell ref="J268:K268"/>
    <mergeCell ref="J270:K270"/>
    <mergeCell ref="J271:K271"/>
    <mergeCell ref="J215:K215"/>
    <mergeCell ref="J216:K216"/>
  </mergeCells>
  <conditionalFormatting sqref="E19:F19">
    <cfRule type="expression" dxfId="501" priority="129">
      <formula>$H$265= "Yes"</formula>
    </cfRule>
  </conditionalFormatting>
  <conditionalFormatting sqref="E19">
    <cfRule type="expression" dxfId="500" priority="128">
      <formula>$E$19&lt;&gt;""</formula>
    </cfRule>
  </conditionalFormatting>
  <conditionalFormatting sqref="F19">
    <cfRule type="expression" dxfId="499" priority="127">
      <formula>$F$19&lt;&gt; ""</formula>
    </cfRule>
  </conditionalFormatting>
  <conditionalFormatting sqref="H44">
    <cfRule type="cellIs" dxfId="498" priority="66" stopIfTrue="1" operator="greaterThan">
      <formula>$I$44</formula>
    </cfRule>
    <cfRule type="cellIs" dxfId="497" priority="68" stopIfTrue="1" operator="lessThan">
      <formula>$I$44</formula>
    </cfRule>
  </conditionalFormatting>
  <conditionalFormatting sqref="F57">
    <cfRule type="cellIs" dxfId="496" priority="64" stopIfTrue="1" operator="greaterThan">
      <formula>$G$57</formula>
    </cfRule>
    <cfRule type="cellIs" dxfId="495" priority="67" stopIfTrue="1" operator="lessThan">
      <formula>$G$57</formula>
    </cfRule>
  </conditionalFormatting>
  <conditionalFormatting sqref="C57:E57">
    <cfRule type="cellIs" dxfId="494" priority="65" stopIfTrue="1" operator="equal">
      <formula>"Payroll Frequency changed, delete value in F79"</formula>
    </cfRule>
  </conditionalFormatting>
  <conditionalFormatting sqref="B38:H51">
    <cfRule type="expression" dxfId="493" priority="63">
      <formula>$D$33="Pay Stubs"</formula>
    </cfRule>
  </conditionalFormatting>
  <conditionalFormatting sqref="B55:H65 B76:H78 C67:H75 B66 G66:H66">
    <cfRule type="expression" dxfId="492" priority="62">
      <formula>$D$33="VOE"</formula>
    </cfRule>
  </conditionalFormatting>
  <conditionalFormatting sqref="G42 E41:E51">
    <cfRule type="expression" dxfId="491" priority="61">
      <formula>$D$33="Pay Stubs"</formula>
    </cfRule>
  </conditionalFormatting>
  <conditionalFormatting sqref="E55 C61:E65 G65:H65 C67:F78">
    <cfRule type="expression" dxfId="490" priority="60">
      <formula>$D$33="VOE"</formula>
    </cfRule>
  </conditionalFormatting>
  <conditionalFormatting sqref="E33">
    <cfRule type="expression" dxfId="489" priority="59">
      <formula>$D$33 = ""</formula>
    </cfRule>
  </conditionalFormatting>
  <conditionalFormatting sqref="B67:B75">
    <cfRule type="expression" dxfId="488" priority="58">
      <formula>$D$33="VOE"</formula>
    </cfRule>
  </conditionalFormatting>
  <conditionalFormatting sqref="C66">
    <cfRule type="expression" dxfId="487" priority="57">
      <formula>$D$33="VOE"</formula>
    </cfRule>
  </conditionalFormatting>
  <conditionalFormatting sqref="C66">
    <cfRule type="expression" dxfId="486" priority="56">
      <formula>$D$33="VOE"</formula>
    </cfRule>
  </conditionalFormatting>
  <conditionalFormatting sqref="D66:E66">
    <cfRule type="expression" dxfId="485" priority="55">
      <formula>$D$33="VOE"</formula>
    </cfRule>
  </conditionalFormatting>
  <conditionalFormatting sqref="D66:E66">
    <cfRule type="expression" dxfId="484" priority="54">
      <formula>$D$33="VOE"</formula>
    </cfRule>
  </conditionalFormatting>
  <conditionalFormatting sqref="F66">
    <cfRule type="expression" dxfId="483" priority="53">
      <formula>$D$33="VOE"</formula>
    </cfRule>
  </conditionalFormatting>
  <conditionalFormatting sqref="F66">
    <cfRule type="expression" dxfId="482" priority="52">
      <formula>$D$33="VOE"</formula>
    </cfRule>
  </conditionalFormatting>
  <conditionalFormatting sqref="H103">
    <cfRule type="cellIs" dxfId="481" priority="49" stopIfTrue="1" operator="greaterThan">
      <formula>$I$44</formula>
    </cfRule>
    <cfRule type="cellIs" dxfId="480" priority="51" stopIfTrue="1" operator="lessThan">
      <formula>$I$44</formula>
    </cfRule>
  </conditionalFormatting>
  <conditionalFormatting sqref="F116">
    <cfRule type="cellIs" dxfId="479" priority="47" stopIfTrue="1" operator="greaterThan">
      <formula>$G$116</formula>
    </cfRule>
    <cfRule type="cellIs" dxfId="478" priority="50" stopIfTrue="1" operator="lessThan">
      <formula>$G$116</formula>
    </cfRule>
  </conditionalFormatting>
  <conditionalFormatting sqref="C116:E116">
    <cfRule type="cellIs" dxfId="477" priority="48" stopIfTrue="1" operator="equal">
      <formula>"Payroll Frequency changed, delete value in F79"</formula>
    </cfRule>
  </conditionalFormatting>
  <conditionalFormatting sqref="B97:H110">
    <cfRule type="expression" dxfId="476" priority="46">
      <formula>$D$92="Pay Stubs"</formula>
    </cfRule>
  </conditionalFormatting>
  <conditionalFormatting sqref="B114:H124 B135:H137 C126:H134 B125 G125:H125">
    <cfRule type="expression" dxfId="475" priority="45">
      <formula>$D$92="VOE"</formula>
    </cfRule>
  </conditionalFormatting>
  <conditionalFormatting sqref="G101 E100:E110">
    <cfRule type="expression" dxfId="474" priority="44">
      <formula>$D$92="Pay Stubs"</formula>
    </cfRule>
  </conditionalFormatting>
  <conditionalFormatting sqref="E114 C120:E124 G124:H124 C126:F137">
    <cfRule type="expression" dxfId="473" priority="43">
      <formula>$D$92="VOE"</formula>
    </cfRule>
  </conditionalFormatting>
  <conditionalFormatting sqref="E92">
    <cfRule type="expression" dxfId="472" priority="42">
      <formula>$D$92 = ""</formula>
    </cfRule>
  </conditionalFormatting>
  <conditionalFormatting sqref="B126:B134">
    <cfRule type="expression" dxfId="471" priority="41">
      <formula>$D$92="VOE"</formula>
    </cfRule>
  </conditionalFormatting>
  <conditionalFormatting sqref="C125">
    <cfRule type="expression" dxfId="470" priority="40">
      <formula>$D$92="VOE"</formula>
    </cfRule>
  </conditionalFormatting>
  <conditionalFormatting sqref="C125">
    <cfRule type="expression" dxfId="469" priority="39">
      <formula>$D$92="VOE"</formula>
    </cfRule>
  </conditionalFormatting>
  <conditionalFormatting sqref="D125:E125">
    <cfRule type="expression" dxfId="468" priority="38">
      <formula>$D$92="VOE"</formula>
    </cfRule>
  </conditionalFormatting>
  <conditionalFormatting sqref="D125:E125">
    <cfRule type="expression" dxfId="467" priority="37">
      <formula>$D$92="VOE"</formula>
    </cfRule>
  </conditionalFormatting>
  <conditionalFormatting sqref="F125">
    <cfRule type="expression" dxfId="466" priority="36">
      <formula>$D$92="VOE"</formula>
    </cfRule>
  </conditionalFormatting>
  <conditionalFormatting sqref="F125">
    <cfRule type="expression" dxfId="465" priority="35">
      <formula>$D$92="VOE"</formula>
    </cfRule>
  </conditionalFormatting>
  <conditionalFormatting sqref="H162">
    <cfRule type="cellIs" dxfId="464" priority="32" stopIfTrue="1" operator="greaterThan">
      <formula>$I$44</formula>
    </cfRule>
    <cfRule type="cellIs" dxfId="463" priority="34" stopIfTrue="1" operator="lessThan">
      <formula>$I$44</formula>
    </cfRule>
  </conditionalFormatting>
  <conditionalFormatting sqref="F175">
    <cfRule type="cellIs" dxfId="462" priority="30" stopIfTrue="1" operator="greaterThan">
      <formula>$G$175</formula>
    </cfRule>
    <cfRule type="cellIs" dxfId="461" priority="33" stopIfTrue="1" operator="lessThan">
      <formula>$G$175</formula>
    </cfRule>
  </conditionalFormatting>
  <conditionalFormatting sqref="C175:E175">
    <cfRule type="cellIs" dxfId="460" priority="31" stopIfTrue="1" operator="equal">
      <formula>"Payroll Frequency changed, delete value in F79"</formula>
    </cfRule>
  </conditionalFormatting>
  <conditionalFormatting sqref="B156:H169">
    <cfRule type="expression" dxfId="459" priority="29">
      <formula>$D$151="Pay Stubs"</formula>
    </cfRule>
  </conditionalFormatting>
  <conditionalFormatting sqref="B173:H183 B194:H196 C185:H193 B184 G184:H184">
    <cfRule type="expression" dxfId="458" priority="28">
      <formula>$D$151="VOE"</formula>
    </cfRule>
  </conditionalFormatting>
  <conditionalFormatting sqref="G160 E159:E169">
    <cfRule type="expression" dxfId="457" priority="27">
      <formula>$D$151="Pay Stubs"</formula>
    </cfRule>
  </conditionalFormatting>
  <conditionalFormatting sqref="E173 C179:E183 G183:H183 C185:F196">
    <cfRule type="expression" dxfId="456" priority="26">
      <formula>$D$151="VOE"</formula>
    </cfRule>
  </conditionalFormatting>
  <conditionalFormatting sqref="E151">
    <cfRule type="expression" dxfId="455" priority="25">
      <formula>$D$151 = ""</formula>
    </cfRule>
  </conditionalFormatting>
  <conditionalFormatting sqref="B185:B193">
    <cfRule type="expression" dxfId="454" priority="24">
      <formula>$D$151="VOE"</formula>
    </cfRule>
  </conditionalFormatting>
  <conditionalFormatting sqref="C184">
    <cfRule type="expression" dxfId="453" priority="23">
      <formula>$D$151="VOE"</formula>
    </cfRule>
  </conditionalFormatting>
  <conditionalFormatting sqref="C184">
    <cfRule type="expression" dxfId="452" priority="22">
      <formula>$D$151="VOE"</formula>
    </cfRule>
  </conditionalFormatting>
  <conditionalFormatting sqref="D184:E184">
    <cfRule type="expression" dxfId="451" priority="21">
      <formula>$D$151="VOE"</formula>
    </cfRule>
  </conditionalFormatting>
  <conditionalFormatting sqref="D184:E184">
    <cfRule type="expression" dxfId="450" priority="20">
      <formula>$D$151="VOE"</formula>
    </cfRule>
  </conditionalFormatting>
  <conditionalFormatting sqref="F184">
    <cfRule type="expression" dxfId="449" priority="19">
      <formula>$D$151="VOE"</formula>
    </cfRule>
  </conditionalFormatting>
  <conditionalFormatting sqref="F184">
    <cfRule type="expression" dxfId="448" priority="18">
      <formula>$D$151="VOE"</formula>
    </cfRule>
  </conditionalFormatting>
  <conditionalFormatting sqref="F243 C238:E242 G242:H242 C244:F255">
    <cfRule type="expression" dxfId="447" priority="1">
      <formula>$D$210="VOE"</formula>
    </cfRule>
  </conditionalFormatting>
  <conditionalFormatting sqref="H221">
    <cfRule type="cellIs" dxfId="446" priority="15" stopIfTrue="1" operator="greaterThan">
      <formula>$I$44</formula>
    </cfRule>
    <cfRule type="cellIs" dxfId="445" priority="17" stopIfTrue="1" operator="lessThan">
      <formula>$I$44</formula>
    </cfRule>
  </conditionalFormatting>
  <conditionalFormatting sqref="F234">
    <cfRule type="cellIs" dxfId="444" priority="13" stopIfTrue="1" operator="greaterThan">
      <formula>$G$234</formula>
    </cfRule>
    <cfRule type="cellIs" dxfId="443" priority="16" stopIfTrue="1" operator="lessThan">
      <formula>$G$234</formula>
    </cfRule>
  </conditionalFormatting>
  <conditionalFormatting sqref="C234:E234">
    <cfRule type="cellIs" dxfId="442" priority="14" stopIfTrue="1" operator="equal">
      <formula>"Payroll Frequency changed, delete value in F79"</formula>
    </cfRule>
  </conditionalFormatting>
  <conditionalFormatting sqref="B215:H228">
    <cfRule type="expression" dxfId="441" priority="12">
      <formula>$D$210="Pay Stubs"</formula>
    </cfRule>
  </conditionalFormatting>
  <conditionalFormatting sqref="B232:H242 B253:H255 C244:H252 B243 G243:H243">
    <cfRule type="expression" dxfId="440" priority="11">
      <formula>$D$210="VOE"</formula>
    </cfRule>
  </conditionalFormatting>
  <conditionalFormatting sqref="G219 E218:E228">
    <cfRule type="expression" dxfId="439" priority="10">
      <formula>$D$210="Pay Stubs"</formula>
    </cfRule>
  </conditionalFormatting>
  <conditionalFormatting sqref="E232">
    <cfRule type="expression" dxfId="438" priority="9">
      <formula>$D$210="VOE"</formula>
    </cfRule>
  </conditionalFormatting>
  <conditionalFormatting sqref="E210">
    <cfRule type="expression" dxfId="437" priority="8">
      <formula>$D$210 = ""</formula>
    </cfRule>
  </conditionalFormatting>
  <conditionalFormatting sqref="B244:B252">
    <cfRule type="expression" dxfId="436" priority="7">
      <formula>$D$210="VOE"</formula>
    </cfRule>
  </conditionalFormatting>
  <conditionalFormatting sqref="C243">
    <cfRule type="expression" dxfId="435" priority="6">
      <formula>$D$210="VOE"</formula>
    </cfRule>
  </conditionalFormatting>
  <conditionalFormatting sqref="C243">
    <cfRule type="expression" dxfId="434" priority="5">
      <formula>$D$210="VOE"</formula>
    </cfRule>
  </conditionalFormatting>
  <conditionalFormatting sqref="D243:E243">
    <cfRule type="expression" dxfId="433" priority="4">
      <formula>$D$210="VOE"</formula>
    </cfRule>
  </conditionalFormatting>
  <conditionalFormatting sqref="D243:E243">
    <cfRule type="expression" dxfId="432" priority="3">
      <formula>$D$210="VOE"</formula>
    </cfRule>
  </conditionalFormatting>
  <conditionalFormatting sqref="F243">
    <cfRule type="expression" dxfId="431"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300-000000000000}">
      <formula1>EDATE(TODAY(),-1200)</formula1>
      <formula2>TODAY()</formula2>
    </dataValidation>
    <dataValidation type="custom" allowBlank="1" showInputMessage="1" showErrorMessage="1" errorTitle="Section" error="Incorrect Section!!" sqref="F78 C61:E65 C67:E78" xr:uid="{00000000-0002-0000-0300-000001000000}">
      <formula1>INDIRECT("$D$33") = "Pay Stubs"</formula1>
    </dataValidation>
    <dataValidation type="custom" allowBlank="1" showInputMessage="1" showErrorMessage="1" errorTitle="Section" error="Incorrect Section!!" sqref="E41:E42 E44:E51" xr:uid="{00000000-0002-0000-03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300-000003000000}"/>
    <dataValidation allowBlank="1" showInputMessage="1" showErrorMessage="1" prompt="Monthly Average * Months Remaining in Current Year + Current Year Gross income." sqref="F284:G284" xr:uid="{00000000-0002-0000-03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300-000005000000}"/>
    <dataValidation allowBlank="1" showInputMessage="1" showErrorMessage="1" prompt="Include vacation, holiday and sick time in regular/base hours.  " sqref="B64 B123 B182 B241" xr:uid="{00000000-0002-0000-0300-000006000000}"/>
    <dataValidation allowBlank="1" showInputMessage="1" showErrorMessage="1" prompt="Include vacation, holiday and sick pay in Base Pay." sqref="B66 B125 B184 B243" xr:uid="{00000000-0002-0000-0300-000007000000}"/>
    <dataValidation allowBlank="1" showInputMessage="1" showErrorMessage="1" prompt="It is important to determine the pay schedule to accurately calculate pay periods to date." sqref="F44:G44 C57:E57 C116:E116 F103:G103 C175:E175 F162:G162 C234:E234 F221:G221" xr:uid="{00000000-0002-0000-0300-000008000000}"/>
    <dataValidation allowBlank="1" showInputMessage="1" showErrorMessage="1" prompt="Count full weeks from off season start date to off season end date indicated on VOE." sqref="C265:D265" xr:uid="{00000000-0002-0000-0300-000009000000}"/>
    <dataValidation type="list" allowBlank="1" showInputMessage="1" showErrorMessage="1" sqref="H265" xr:uid="{00000000-0002-0000-0300-00000A000000}">
      <formula1>"No, Yes"</formula1>
    </dataValidation>
    <dataValidation allowBlank="1" showInputMessage="1" showErrorMessage="1" prompt="Enter the Househol Member Number (1-10) from the Household Summary Tab." sqref="D5" xr:uid="{00000000-0002-0000-0300-00000B000000}"/>
    <dataValidation allowBlank="1" showInputMessage="1" showErrorMessage="1" prompt="If unknown enter Weekly." sqref="C43:D43 C102:D102 C161:D161 C220:D220" xr:uid="{00000000-0002-0000-0300-00000C000000}"/>
    <dataValidation allowBlank="1" showInputMessage="1" showErrorMessage="1" prompt="If blank, worksheet calculation assumes the person was employed at position prior to January 1 of the income documentation year." sqref="C35 C94 C153 C212" xr:uid="{00000000-0002-0000-0300-00000D000000}"/>
    <dataValidation allowBlank="1" showInputMessage="1" showErrorMessage="1" prompt="Enter the type of income documentation used to qualify the household." sqref="C33 C92 C151 C210" xr:uid="{00000000-0002-0000-0300-00000E000000}"/>
    <dataValidation allowBlank="1" showInputMessage="1" showErrorMessage="1" prompt="If Thru Date is not provided, enter the date the VOE was signed." sqref="C44:D44 C103:D103 C162:D162 C221:D221" xr:uid="{00000000-0002-0000-0300-00000F000000}"/>
    <dataValidation type="list" allowBlank="1" showInputMessage="1" showErrorMessage="1" sqref="D33 D92 D151 D210" xr:uid="{00000000-0002-0000-0300-000010000000}">
      <formula1>"VOE, Pay Stubs"</formula1>
    </dataValidation>
    <dataValidation showDropDown="1" showInputMessage="1" showErrorMessage="1" sqref="G33:G34 G92:G93 G151:G152 G210:G211" xr:uid="{00000000-0002-0000-0300-000011000000}"/>
    <dataValidation allowBlank="1" showInputMessage="1" showErrorMessage="1" prompt="If a range of hours is indicated on the VOE, enter the high end of the range." sqref="C269:D269 C41:D41 C100:D100 C159:D159 C218:D218" xr:uid="{00000000-0002-0000-0300-000012000000}"/>
    <dataValidation type="list" allowBlank="1" showInputMessage="1" showErrorMessage="1" error="Please delete the entry and select a schedule from the drop down list." sqref="E55 E43 E102 E114 E161 E173 E220 E232" xr:uid="{00000000-0002-0000-0300-000013000000}">
      <formula1>"Weekly, Bi-Weekly, Semi-Monthly, Monthly"</formula1>
    </dataValidation>
    <dataValidation type="whole" allowBlank="1" showInputMessage="1" showErrorMessage="1" sqref="F57 H44 H103 F116 H162 F175 H221 F234" xr:uid="{00000000-0002-0000-0300-000014000000}">
      <formula1>0</formula1>
      <formula2>24</formula2>
    </dataValidation>
    <dataValidation allowBlank="1" showInputMessage="1" showErrorMessage="1" prompt="If YTD amount is not listed on the pay stubs leave blank." sqref="F67:F77 F126:F136 F185:F195 F244:F254" xr:uid="{00000000-0002-0000-0300-000015000000}"/>
    <dataValidation type="list" allowBlank="1" showInputMessage="1" showErrorMessage="1" sqref="G65:H65 G42:H42 G124:H124 G101:H101 G183:H183 G160:H160 G242:H242 G219:H219" xr:uid="{00000000-0002-0000-03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300-000017000000}">
      <formula1>0</formula1>
      <formula2>D267</formula2>
    </dataValidation>
    <dataValidation type="whole" operator="lessThanOrEqual" allowBlank="1" showInputMessage="1" showErrorMessage="1" error="Weeks Employed to Date can not exceed Weeks Employed in Calendar Year." sqref="E268" xr:uid="{00000000-0002-0000-0300-000018000000}">
      <formula1>C267</formula1>
    </dataValidation>
    <dataValidation allowBlank="1" showInputMessage="1" showErrorMessage="1" errorTitle="Section" error="Incorrect Section!!" sqref="C125:F125 C66:F66 C184:F184 C243:F243" xr:uid="{00000000-0002-0000-0300-000019000000}"/>
    <dataValidation type="whole" allowBlank="1" showInputMessage="1" showErrorMessage="1" prompt="Enter number of pay periods per year, between 1 and 52." sqref="F19:F26" xr:uid="{00000000-0002-0000-0300-00001A000000}">
      <formula1>1</formula1>
      <formula2>52</formula2>
    </dataValidation>
    <dataValidation type="custom" allowBlank="1" showInputMessage="1" showErrorMessage="1" errorTitle="Section" error="Incorrect Section!!" sqref="C126:E137 F137 C120:E124" xr:uid="{00000000-0002-0000-0300-00001B000000}">
      <formula1>INDIRECT("$D$91") = "Pay Stubs"</formula1>
    </dataValidation>
    <dataValidation type="custom" allowBlank="1" showInputMessage="1" showErrorMessage="1" errorTitle="Section" error="Incorrect Section!!" sqref="E159:E160 E162:E169" xr:uid="{00000000-0002-0000-0300-00001C000000}">
      <formula1>INDIRECT("$D$149") = "VOE"</formula1>
    </dataValidation>
    <dataValidation type="custom" allowBlank="1" showInputMessage="1" showErrorMessage="1" errorTitle="Section" error="Incorrect Section!!" sqref="C179:E183 C185:E196 F196" xr:uid="{00000000-0002-0000-0300-00001D000000}">
      <formula1>INDIRECT("$D$149") = "Pay Stubs"</formula1>
    </dataValidation>
    <dataValidation type="custom" allowBlank="1" showInputMessage="1" showErrorMessage="1" errorTitle="Section" error="Incorrect Section!!" sqref="E218:E219 E221:E228" xr:uid="{00000000-0002-0000-0300-00001E000000}">
      <formula1>INDIRECT("$D$207") = "VOE"</formula1>
    </dataValidation>
    <dataValidation type="custom" allowBlank="1" showInputMessage="1" showErrorMessage="1" errorTitle="Section" error="Incorrect Section!!" sqref="C238:E242 C244:E255 F255" xr:uid="{00000000-0002-0000-0300-00001F000000}">
      <formula1>INDIRECT("$D$207") = "Pay Stubs"</formula1>
    </dataValidation>
    <dataValidation type="custom" allowBlank="1" showInputMessage="1" showErrorMessage="1" errorTitle="Section" error="Incorrect Section!!" sqref="E100:E101 E103:E110" xr:uid="{00000000-0002-0000-0300-000020000000}">
      <formula1>INDIRECT("$D$91") = "VOE"</formula1>
    </dataValidation>
  </dataValidations>
  <hyperlinks>
    <hyperlink ref="H287" location="'HH Member 2'!A3" display="Back to Top ^" xr:uid="{00000000-0004-0000-0300-000000000000}"/>
    <hyperlink ref="B9:D9" location="'HH Member 2'!Position2" display="Position 2" xr:uid="{00000000-0004-0000-0300-000001000000}"/>
    <hyperlink ref="B10:D10" location="'HH Member 2'!Position3" display="Position 3" xr:uid="{00000000-0004-0000-0300-000002000000}"/>
    <hyperlink ref="B11:D11" location="'HH Member 2'!Position4" display="Position 4" xr:uid="{00000000-0004-0000-0300-000003000000}"/>
    <hyperlink ref="B12:D12" location="'HH Member 2'!OtherIncome" display="Other Income" xr:uid="{00000000-0004-0000-0300-000004000000}"/>
    <hyperlink ref="B13:D13" location="'HH Member 2'!SeasonalIncome" display="Seasonal Income" xr:uid="{00000000-0004-0000-0300-000005000000}"/>
    <hyperlink ref="B14:D14" location="'HH Member 2'!SelfEmploymentIncome" display="Self Employment Income" xr:uid="{00000000-0004-0000-0300-000006000000}"/>
    <hyperlink ref="B8:D8" location="'HH Member 2'!Position1" display="'HH Member 2'!Position1" xr:uid="{00000000-0004-0000-0300-000007000000}"/>
    <hyperlink ref="H29" location="'HH Member 2'!A3" display="Back to Top ^" xr:uid="{00000000-0004-0000-0300-000008000000}"/>
    <hyperlink ref="H88" location="'HH Member 2'!A3" display="Back to Top ^" xr:uid="{00000000-0004-0000-0300-000009000000}"/>
    <hyperlink ref="H147" location="'HH Member 2'!A3" display="Back to Top ^" xr:uid="{00000000-0004-0000-0300-00000A000000}"/>
    <hyperlink ref="H206" location="'HH Member 2'!A3" display="Back to Top ^" xr:uid="{00000000-0004-0000-0300-00000B000000}"/>
  </hyperlinks>
  <pageMargins left="0.25" right="0.25" top="0.5" bottom="0.5" header="0.3" footer="0.3"/>
  <pageSetup orientation="portrait" blackAndWhite="1" errors="blank" r:id="rId1"/>
  <headerFooter>
    <oddFooter>&amp;R&amp;8 1/1/2023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58"/>
  <sheetViews>
    <sheetView showGridLines="0" showRowColHeaders="0" zoomScaleNormal="100" workbookViewId="0">
      <pane ySplit="2" topLeftCell="A240" activePane="bottomLeft" state="frozen"/>
      <selection pane="bottomLeft" activeCell="F246" sqref="F246"/>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283</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3</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346</v>
      </c>
      <c r="K63" s="403"/>
      <c r="L63" s="32"/>
    </row>
    <row r="64" spans="1:22" ht="16.5" thickBot="1" x14ac:dyDescent="0.3">
      <c r="A64" s="17"/>
      <c r="B64" s="267" t="s">
        <v>344</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350</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344</v>
      </c>
      <c r="C123" s="268"/>
      <c r="D123" s="269"/>
      <c r="E123" s="270"/>
      <c r="F123" s="377"/>
      <c r="G123" s="380"/>
      <c r="H123" s="381"/>
      <c r="I123" s="17"/>
      <c r="J123" s="403" t="s">
        <v>346</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350</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346</v>
      </c>
      <c r="K181" s="403"/>
      <c r="P181" s="26"/>
      <c r="Q181" s="26"/>
      <c r="R181" s="28"/>
      <c r="S181" s="29"/>
      <c r="T181" s="30"/>
      <c r="U181" s="30"/>
      <c r="V181" s="26"/>
    </row>
    <row r="182" spans="1:22" ht="16.5" thickBot="1" x14ac:dyDescent="0.3">
      <c r="A182" s="17"/>
      <c r="B182" s="267" t="s">
        <v>344</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350</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347</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344</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350</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184</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mIYxMFKm5Q03wRmQhUCQJhm04nMJYanw1hgzaNByB8RNe8X3g1WMS3APOcqIG62jv+ysaMvJ5b/EksrAkdKsAg==" saltValue="a0f78583aWjPuND+HfwWzQ=="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430" priority="197">
      <formula>$H$265= "Yes"</formula>
    </cfRule>
  </conditionalFormatting>
  <conditionalFormatting sqref="E19">
    <cfRule type="expression" dxfId="429" priority="196">
      <formula>$E$19&lt;&gt;""</formula>
    </cfRule>
  </conditionalFormatting>
  <conditionalFormatting sqref="F19">
    <cfRule type="expression" dxfId="428" priority="195">
      <formula>$F$19&lt;&gt; ""</formula>
    </cfRule>
  </conditionalFormatting>
  <conditionalFormatting sqref="H44">
    <cfRule type="cellIs" dxfId="427" priority="66" stopIfTrue="1" operator="greaterThan">
      <formula>$I$44</formula>
    </cfRule>
    <cfRule type="cellIs" dxfId="426" priority="68" stopIfTrue="1" operator="lessThan">
      <formula>$I$44</formula>
    </cfRule>
  </conditionalFormatting>
  <conditionalFormatting sqref="F57">
    <cfRule type="cellIs" dxfId="425" priority="64" stopIfTrue="1" operator="greaterThan">
      <formula>$G$57</formula>
    </cfRule>
    <cfRule type="cellIs" dxfId="424" priority="67" stopIfTrue="1" operator="lessThan">
      <formula>$G$57</formula>
    </cfRule>
  </conditionalFormatting>
  <conditionalFormatting sqref="C57:E57">
    <cfRule type="cellIs" dxfId="423" priority="65" stopIfTrue="1" operator="equal">
      <formula>"Payroll Frequency changed, delete value in F79"</formula>
    </cfRule>
  </conditionalFormatting>
  <conditionalFormatting sqref="B38:H51">
    <cfRule type="expression" dxfId="422" priority="63">
      <formula>$D$33="Pay Stubs"</formula>
    </cfRule>
  </conditionalFormatting>
  <conditionalFormatting sqref="B55:H65 B76:H78 C67:H75 B66 G66:H66">
    <cfRule type="expression" dxfId="421" priority="62">
      <formula>$D$33="VOE"</formula>
    </cfRule>
  </conditionalFormatting>
  <conditionalFormatting sqref="G42 E41:E51">
    <cfRule type="expression" dxfId="420" priority="61">
      <formula>$D$33="Pay Stubs"</formula>
    </cfRule>
  </conditionalFormatting>
  <conditionalFormatting sqref="E55 C61:E65 G65:H65 C67:F78">
    <cfRule type="expression" dxfId="419" priority="60">
      <formula>$D$33="VOE"</formula>
    </cfRule>
  </conditionalFormatting>
  <conditionalFormatting sqref="E33">
    <cfRule type="expression" dxfId="418" priority="59">
      <formula>$D$33 = ""</formula>
    </cfRule>
  </conditionalFormatting>
  <conditionalFormatting sqref="B67:B75">
    <cfRule type="expression" dxfId="417" priority="58">
      <formula>$D$33="VOE"</formula>
    </cfRule>
  </conditionalFormatting>
  <conditionalFormatting sqref="C66">
    <cfRule type="expression" dxfId="416" priority="57">
      <formula>$D$33="VOE"</formula>
    </cfRule>
  </conditionalFormatting>
  <conditionalFormatting sqref="C66">
    <cfRule type="expression" dxfId="415" priority="56">
      <formula>$D$33="VOE"</formula>
    </cfRule>
  </conditionalFormatting>
  <conditionalFormatting sqref="D66:E66">
    <cfRule type="expression" dxfId="414" priority="55">
      <formula>$D$33="VOE"</formula>
    </cfRule>
  </conditionalFormatting>
  <conditionalFormatting sqref="D66:E66">
    <cfRule type="expression" dxfId="413" priority="54">
      <formula>$D$33="VOE"</formula>
    </cfRule>
  </conditionalFormatting>
  <conditionalFormatting sqref="F66">
    <cfRule type="expression" dxfId="412" priority="53">
      <formula>$D$33="VOE"</formula>
    </cfRule>
  </conditionalFormatting>
  <conditionalFormatting sqref="F66">
    <cfRule type="expression" dxfId="411" priority="52">
      <formula>$D$33="VOE"</formula>
    </cfRule>
  </conditionalFormatting>
  <conditionalFormatting sqref="H103">
    <cfRule type="cellIs" dxfId="410" priority="49" stopIfTrue="1" operator="greaterThan">
      <formula>$I$44</formula>
    </cfRule>
    <cfRule type="cellIs" dxfId="409" priority="51" stopIfTrue="1" operator="lessThan">
      <formula>$I$44</formula>
    </cfRule>
  </conditionalFormatting>
  <conditionalFormatting sqref="F116">
    <cfRule type="cellIs" dxfId="408" priority="47" stopIfTrue="1" operator="greaterThan">
      <formula>$G$116</formula>
    </cfRule>
    <cfRule type="cellIs" dxfId="407" priority="50" stopIfTrue="1" operator="lessThan">
      <formula>$G$116</formula>
    </cfRule>
  </conditionalFormatting>
  <conditionalFormatting sqref="C116:E116">
    <cfRule type="cellIs" dxfId="406" priority="48" stopIfTrue="1" operator="equal">
      <formula>"Payroll Frequency changed, delete value in F79"</formula>
    </cfRule>
  </conditionalFormatting>
  <conditionalFormatting sqref="B97:H110">
    <cfRule type="expression" dxfId="405" priority="46">
      <formula>$D$92="Pay Stubs"</formula>
    </cfRule>
  </conditionalFormatting>
  <conditionalFormatting sqref="B114:H124 B135:H137 C126:H134 B125 G125:H125">
    <cfRule type="expression" dxfId="404" priority="45">
      <formula>$D$92="VOE"</formula>
    </cfRule>
  </conditionalFormatting>
  <conditionalFormatting sqref="G101 E100:E110">
    <cfRule type="expression" dxfId="403" priority="44">
      <formula>$D$92="Pay Stubs"</formula>
    </cfRule>
  </conditionalFormatting>
  <conditionalFormatting sqref="E114 C120:E124 G124:H124 C126:F137">
    <cfRule type="expression" dxfId="402" priority="43">
      <formula>$D$92="VOE"</formula>
    </cfRule>
  </conditionalFormatting>
  <conditionalFormatting sqref="E92">
    <cfRule type="expression" dxfId="401" priority="42">
      <formula>$D$92 = ""</formula>
    </cfRule>
  </conditionalFormatting>
  <conditionalFormatting sqref="B126:B134">
    <cfRule type="expression" dxfId="400" priority="41">
      <formula>$D$92="VOE"</formula>
    </cfRule>
  </conditionalFormatting>
  <conditionalFormatting sqref="C125">
    <cfRule type="expression" dxfId="399" priority="40">
      <formula>$D$92="VOE"</formula>
    </cfRule>
  </conditionalFormatting>
  <conditionalFormatting sqref="C125">
    <cfRule type="expression" dxfId="398" priority="39">
      <formula>$D$92="VOE"</formula>
    </cfRule>
  </conditionalFormatting>
  <conditionalFormatting sqref="D125:E125">
    <cfRule type="expression" dxfId="397" priority="38">
      <formula>$D$92="VOE"</formula>
    </cfRule>
  </conditionalFormatting>
  <conditionalFormatting sqref="D125:E125">
    <cfRule type="expression" dxfId="396" priority="37">
      <formula>$D$92="VOE"</formula>
    </cfRule>
  </conditionalFormatting>
  <conditionalFormatting sqref="F125">
    <cfRule type="expression" dxfId="395" priority="36">
      <formula>$D$92="VOE"</formula>
    </cfRule>
  </conditionalFormatting>
  <conditionalFormatting sqref="F125">
    <cfRule type="expression" dxfId="394" priority="35">
      <formula>$D$92="VOE"</formula>
    </cfRule>
  </conditionalFormatting>
  <conditionalFormatting sqref="H162">
    <cfRule type="cellIs" dxfId="393" priority="32" stopIfTrue="1" operator="greaterThan">
      <formula>$I$44</formula>
    </cfRule>
    <cfRule type="cellIs" dxfId="392" priority="34" stopIfTrue="1" operator="lessThan">
      <formula>$I$44</formula>
    </cfRule>
  </conditionalFormatting>
  <conditionalFormatting sqref="F175">
    <cfRule type="cellIs" dxfId="391" priority="30" stopIfTrue="1" operator="greaterThan">
      <formula>$G$175</formula>
    </cfRule>
    <cfRule type="cellIs" dxfId="390" priority="33" stopIfTrue="1" operator="lessThan">
      <formula>$G$175</formula>
    </cfRule>
  </conditionalFormatting>
  <conditionalFormatting sqref="C175:E175">
    <cfRule type="cellIs" dxfId="389" priority="31" stopIfTrue="1" operator="equal">
      <formula>"Payroll Frequency changed, delete value in F79"</formula>
    </cfRule>
  </conditionalFormatting>
  <conditionalFormatting sqref="B156:H169">
    <cfRule type="expression" dxfId="388" priority="29">
      <formula>$D$151="Pay Stubs"</formula>
    </cfRule>
  </conditionalFormatting>
  <conditionalFormatting sqref="B173:H183 B194:H196 C185:H193 B184 G184:H184">
    <cfRule type="expression" dxfId="387" priority="28">
      <formula>$D$151="VOE"</formula>
    </cfRule>
  </conditionalFormatting>
  <conditionalFormatting sqref="G160 E159:E169">
    <cfRule type="expression" dxfId="386" priority="27">
      <formula>$D$151="Pay Stubs"</formula>
    </cfRule>
  </conditionalFormatting>
  <conditionalFormatting sqref="E173 C179:E183 G183:H183 C185:F196">
    <cfRule type="expression" dxfId="385" priority="26">
      <formula>$D$151="VOE"</formula>
    </cfRule>
  </conditionalFormatting>
  <conditionalFormatting sqref="E151">
    <cfRule type="expression" dxfId="384" priority="25">
      <formula>$D$151 = ""</formula>
    </cfRule>
  </conditionalFormatting>
  <conditionalFormatting sqref="B185:B193">
    <cfRule type="expression" dxfId="383" priority="24">
      <formula>$D$151="VOE"</formula>
    </cfRule>
  </conditionalFormatting>
  <conditionalFormatting sqref="C184">
    <cfRule type="expression" dxfId="382" priority="23">
      <formula>$D$151="VOE"</formula>
    </cfRule>
  </conditionalFormatting>
  <conditionalFormatting sqref="C184">
    <cfRule type="expression" dxfId="381" priority="22">
      <formula>$D$151="VOE"</formula>
    </cfRule>
  </conditionalFormatting>
  <conditionalFormatting sqref="D184:E184">
    <cfRule type="expression" dxfId="380" priority="21">
      <formula>$D$151="VOE"</formula>
    </cfRule>
  </conditionalFormatting>
  <conditionalFormatting sqref="D184:E184">
    <cfRule type="expression" dxfId="379" priority="20">
      <formula>$D$151="VOE"</formula>
    </cfRule>
  </conditionalFormatting>
  <conditionalFormatting sqref="F184">
    <cfRule type="expression" dxfId="378" priority="19">
      <formula>$D$151="VOE"</formula>
    </cfRule>
  </conditionalFormatting>
  <conditionalFormatting sqref="F184">
    <cfRule type="expression" dxfId="377" priority="18">
      <formula>$D$151="VOE"</formula>
    </cfRule>
  </conditionalFormatting>
  <conditionalFormatting sqref="F243 C238:E242 G242:H242 C244:F255">
    <cfRule type="expression" dxfId="376" priority="1">
      <formula>$D$210="VOE"</formula>
    </cfRule>
  </conditionalFormatting>
  <conditionalFormatting sqref="H221">
    <cfRule type="cellIs" dxfId="375" priority="15" stopIfTrue="1" operator="greaterThan">
      <formula>$I$44</formula>
    </cfRule>
    <cfRule type="cellIs" dxfId="374" priority="17" stopIfTrue="1" operator="lessThan">
      <formula>$I$44</formula>
    </cfRule>
  </conditionalFormatting>
  <conditionalFormatting sqref="F234">
    <cfRule type="cellIs" dxfId="373" priority="13" stopIfTrue="1" operator="greaterThan">
      <formula>$G$234</formula>
    </cfRule>
    <cfRule type="cellIs" dxfId="372" priority="16" stopIfTrue="1" operator="lessThan">
      <formula>$G$234</formula>
    </cfRule>
  </conditionalFormatting>
  <conditionalFormatting sqref="C234:E234">
    <cfRule type="cellIs" dxfId="371" priority="14" stopIfTrue="1" operator="equal">
      <formula>"Payroll Frequency changed, delete value in F79"</formula>
    </cfRule>
  </conditionalFormatting>
  <conditionalFormatting sqref="B215:H228">
    <cfRule type="expression" dxfId="370" priority="12">
      <formula>$D$210="Pay Stubs"</formula>
    </cfRule>
  </conditionalFormatting>
  <conditionalFormatting sqref="B232:H242 B253:H255 C244:H252 B243 G243:H243">
    <cfRule type="expression" dxfId="369" priority="11">
      <formula>$D$210="VOE"</formula>
    </cfRule>
  </conditionalFormatting>
  <conditionalFormatting sqref="G219 E218:E228">
    <cfRule type="expression" dxfId="368" priority="10">
      <formula>$D$210="Pay Stubs"</formula>
    </cfRule>
  </conditionalFormatting>
  <conditionalFormatting sqref="E232">
    <cfRule type="expression" dxfId="367" priority="9">
      <formula>$D$210="VOE"</formula>
    </cfRule>
  </conditionalFormatting>
  <conditionalFormatting sqref="E210">
    <cfRule type="expression" dxfId="366" priority="8">
      <formula>$D$210 = ""</formula>
    </cfRule>
  </conditionalFormatting>
  <conditionalFormatting sqref="B244:B252">
    <cfRule type="expression" dxfId="365" priority="7">
      <formula>$D$210="VOE"</formula>
    </cfRule>
  </conditionalFormatting>
  <conditionalFormatting sqref="C243">
    <cfRule type="expression" dxfId="364" priority="6">
      <formula>$D$210="VOE"</formula>
    </cfRule>
  </conditionalFormatting>
  <conditionalFormatting sqref="C243">
    <cfRule type="expression" dxfId="363" priority="5">
      <formula>$D$210="VOE"</formula>
    </cfRule>
  </conditionalFormatting>
  <conditionalFormatting sqref="D243:E243">
    <cfRule type="expression" dxfId="362" priority="4">
      <formula>$D$210="VOE"</formula>
    </cfRule>
  </conditionalFormatting>
  <conditionalFormatting sqref="D243:E243">
    <cfRule type="expression" dxfId="361" priority="3">
      <formula>$D$210="VOE"</formula>
    </cfRule>
  </conditionalFormatting>
  <conditionalFormatting sqref="F243">
    <cfRule type="expression" dxfId="360" priority="2">
      <formula>$D$210="VOE"</formula>
    </cfRule>
  </conditionalFormatting>
  <dataValidations count="33">
    <dataValidation type="whole" allowBlank="1" showInputMessage="1" showErrorMessage="1" prompt="Enter number of pay periods per year, between 1 and 52." sqref="F19:F26" xr:uid="{00000000-0002-0000-0400-000000000000}">
      <formula1>1</formula1>
      <formula2>52</formula2>
    </dataValidation>
    <dataValidation allowBlank="1" showInputMessage="1" showErrorMessage="1" errorTitle="Section" error="Incorrect Section!!" sqref="C125:F125 C66:F66 C184:F184 C243:F243" xr:uid="{00000000-0002-0000-0400-000001000000}"/>
    <dataValidation type="whole" operator="lessThanOrEqual" allowBlank="1" showInputMessage="1" showErrorMessage="1" error="Weeks Employed to Date can not exceed Weeks Employed in Calendar Year." sqref="E268" xr:uid="{00000000-0002-0000-0400-000002000000}">
      <formula1>C267</formula1>
    </dataValidation>
    <dataValidation type="whole" allowBlank="1" showInputMessage="1" showErrorMessage="1" error="Weeks Off Work During Year + Weeks Employed to Date can not exceed 52." sqref="E265" xr:uid="{00000000-0002-0000-0400-000003000000}">
      <formula1>0</formula1>
      <formula2>D267</formula2>
    </dataValidation>
    <dataValidation type="list" allowBlank="1" showInputMessage="1" showErrorMessage="1" sqref="G65:H65 G42:H42 G124:H124 G101:H101 G183:H183 G160:H160 G242:H242 G219:H219" xr:uid="{00000000-0002-0000-04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400-000005000000}"/>
    <dataValidation type="whole" allowBlank="1" showInputMessage="1" showErrorMessage="1" sqref="F57 H44 H103 F116 H162 F175 H221 F234" xr:uid="{00000000-0002-0000-0400-000006000000}">
      <formula1>0</formula1>
      <formula2>24</formula2>
    </dataValidation>
    <dataValidation type="list" allowBlank="1" showInputMessage="1" showErrorMessage="1" error="Please delete the entry and select a schedule from the drop down list." sqref="E55 E43 E102 E114 E161 E173 E220 E232" xr:uid="{00000000-0002-0000-04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400-000008000000}"/>
    <dataValidation showDropDown="1" showInputMessage="1" showErrorMessage="1" sqref="G33:G34 G92:G93 G151:G152 G210:G211" xr:uid="{00000000-0002-0000-0400-000009000000}"/>
    <dataValidation type="list" allowBlank="1" showInputMessage="1" showErrorMessage="1" sqref="D33 D92 D151 D210" xr:uid="{00000000-0002-0000-0400-00000A000000}">
      <formula1>"VOE, Pay Stubs"</formula1>
    </dataValidation>
    <dataValidation allowBlank="1" showInputMessage="1" showErrorMessage="1" prompt="If Thru Date is not provided, enter the date the VOE was signed." sqref="C44:D44 C103:D103 C162:D162 C221:D221" xr:uid="{00000000-0002-0000-0400-00000B000000}"/>
    <dataValidation allowBlank="1" showInputMessage="1" showErrorMessage="1" prompt="Enter the type of income documentation used to qualify the household." sqref="C33 C92 C151 C210" xr:uid="{00000000-0002-0000-0400-00000C000000}"/>
    <dataValidation allowBlank="1" showInputMessage="1" showErrorMessage="1" prompt="If blank, worksheet calculation assumes the person was employed at position prior to January 1 of the income documentation year." sqref="C35 C94 C153 C212" xr:uid="{00000000-0002-0000-0400-00000D000000}"/>
    <dataValidation allowBlank="1" showInputMessage="1" showErrorMessage="1" prompt="If unknown enter Weekly." sqref="C43:D43 C102:D102 C161:D161 C220:D220" xr:uid="{00000000-0002-0000-0400-00000E000000}"/>
    <dataValidation allowBlank="1" showInputMessage="1" showErrorMessage="1" prompt="Enter the Househol Member Number (1-10) from the Household Summary Tab." sqref="D5" xr:uid="{00000000-0002-0000-0400-00000F000000}"/>
    <dataValidation type="list" allowBlank="1" showInputMessage="1" showErrorMessage="1" sqref="H265" xr:uid="{00000000-0002-0000-0400-000010000000}">
      <formula1>"No, Yes"</formula1>
    </dataValidation>
    <dataValidation allowBlank="1" showInputMessage="1" showErrorMessage="1" prompt="Count full weeks from off season start date to off season end date indicated on VOE." sqref="C265:D265" xr:uid="{00000000-0002-0000-0400-000011000000}"/>
    <dataValidation allowBlank="1" showInputMessage="1" showErrorMessage="1" prompt="It is important to determine the pay schedule to accurately calculate pay periods to date." sqref="F44:G44 C57:E57 C116:E116 F103:G103 C175:E175 F162:G162 C234:E234 F221:G221" xr:uid="{00000000-0002-0000-0400-000012000000}"/>
    <dataValidation allowBlank="1" showInputMessage="1" showErrorMessage="1" prompt="Include vacation, holiday and sick pay in Base Pay." sqref="B66 B125 B184 B243" xr:uid="{00000000-0002-0000-0400-000013000000}"/>
    <dataValidation allowBlank="1" showInputMessage="1" showErrorMessage="1" prompt="Include vacation, holiday and sick time in regular/base hours.  " sqref="B64 B123 B182 B241" xr:uid="{00000000-0002-0000-04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400-000015000000}"/>
    <dataValidation allowBlank="1" showInputMessage="1" showErrorMessage="1" prompt="Monthly Average * Months Remaining in Current Year + Current Year Gross income." sqref="F284:G284" xr:uid="{00000000-0002-0000-04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400-000017000000}"/>
    <dataValidation type="custom" allowBlank="1" showInputMessage="1" showErrorMessage="1" errorTitle="Section" error="Incorrect Section!!" sqref="E41:E42 E44:E51" xr:uid="{00000000-0002-0000-0400-000018000000}">
      <formula1>INDIRECT("$D$33") = "VOE"</formula1>
    </dataValidation>
    <dataValidation type="custom" allowBlank="1" showInputMessage="1" showErrorMessage="1" errorTitle="Section" error="Incorrect Section!!" sqref="F78 C61:E65 C67:E78" xr:uid="{00000000-0002-0000-04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400-00001A000000}">
      <formula1>EDATE(TODAY(),-1200)</formula1>
      <formula2>TODAY()</formula2>
    </dataValidation>
    <dataValidation type="custom" allowBlank="1" showInputMessage="1" showErrorMessage="1" errorTitle="Section" error="Incorrect Section!!" sqref="C238:E242 C244:E255 F255" xr:uid="{00000000-0002-0000-0400-00001B000000}">
      <formula1>INDIRECT("$D$207") = "Pay Stubs"</formula1>
    </dataValidation>
    <dataValidation type="custom" allowBlank="1" showInputMessage="1" showErrorMessage="1" errorTitle="Section" error="Incorrect Section!!" sqref="C179:E183 C185:E196 F196" xr:uid="{00000000-0002-0000-0400-00001C000000}">
      <formula1>INDIRECT("$D$149") = "Pay Stubs"</formula1>
    </dataValidation>
    <dataValidation type="custom" allowBlank="1" showInputMessage="1" showErrorMessage="1" errorTitle="Section" error="Incorrect Section!!" sqref="E159:E160 E162:E169" xr:uid="{00000000-0002-0000-0400-00001D000000}">
      <formula1>INDIRECT("$D$149") = "VOE"</formula1>
    </dataValidation>
    <dataValidation type="custom" allowBlank="1" showInputMessage="1" showErrorMessage="1" errorTitle="Section" error="Incorrect Section!!" sqref="C126:E137 F137 C120:E124" xr:uid="{00000000-0002-0000-0400-00001E000000}">
      <formula1>INDIRECT("$D$91") = "Pay Stubs"</formula1>
    </dataValidation>
    <dataValidation type="custom" allowBlank="1" showInputMessage="1" showErrorMessage="1" errorTitle="Section" error="Incorrect Section!!" sqref="E100:E101 E103:E110" xr:uid="{00000000-0002-0000-0400-00001F000000}">
      <formula1>INDIRECT("$D$91") = "VOE"</formula1>
    </dataValidation>
    <dataValidation type="custom" allowBlank="1" showInputMessage="1" showErrorMessage="1" errorTitle="Section" error="Incorrect Section!!" sqref="E218:E219 E221:E228" xr:uid="{00000000-0002-0000-0400-000020000000}">
      <formula1>INDIRECT("$D$207") = "VOE"</formula1>
    </dataValidation>
  </dataValidations>
  <hyperlinks>
    <hyperlink ref="H287" location="'HH Member 3'!A3" display="Back to Top ^" xr:uid="{00000000-0004-0000-0400-000000000000}"/>
    <hyperlink ref="B9:D9" location="'HH Member 3'!Position2" display="Position 2" xr:uid="{00000000-0004-0000-0400-000001000000}"/>
    <hyperlink ref="B10:D10" location="'HH Member 3'!Position3" display="Position 3" xr:uid="{00000000-0004-0000-0400-000002000000}"/>
    <hyperlink ref="B11:D11" location="'HH Member 3'!Position4" display="Position 4" xr:uid="{00000000-0004-0000-0400-000003000000}"/>
    <hyperlink ref="B12:D12" location="'HH Member 3'!OtherIncome" display="Other Income" xr:uid="{00000000-0004-0000-0400-000004000000}"/>
    <hyperlink ref="B13:D13" location="'HH Member 3'!SeasonalIncome" display="Seasonal Income" xr:uid="{00000000-0004-0000-0400-000005000000}"/>
    <hyperlink ref="B14:D14" location="'HH Member 3'!SelfEmploymentIncome" display="Self Employment Income" xr:uid="{00000000-0004-0000-0400-000006000000}"/>
    <hyperlink ref="B8:D8" location="'HH Member 3'!Position1" display="'HH Member 3'!Position1" xr:uid="{00000000-0004-0000-0400-000007000000}"/>
    <hyperlink ref="H29" location="'HH Member 3'!A3" display="Back to Top ^" xr:uid="{00000000-0004-0000-0400-000008000000}"/>
    <hyperlink ref="H88" location="'HH Member 3'!A3" display="Back to Top ^" xr:uid="{00000000-0004-0000-0400-000009000000}"/>
    <hyperlink ref="H147" location="'HH Member 3'!A3" display="Back to Top ^" xr:uid="{00000000-0004-0000-0400-00000A000000}"/>
    <hyperlink ref="H206" location="'HH Member 3'!A3" display="Back to Top ^" xr:uid="{00000000-0004-0000-0400-00000B000000}"/>
  </hyperlinks>
  <pageMargins left="0.25" right="0.25" top="0.5" bottom="0.5" header="0.3" footer="0.3"/>
  <pageSetup orientation="portrait" blackAndWhite="1" errors="blank" r:id="rId1"/>
  <headerFooter>
    <oddFooter>&amp;R&amp;8 1/1/2023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58"/>
  <sheetViews>
    <sheetView showGridLines="0" showRowColHeaders="0" zoomScaleNormal="100" workbookViewId="0">
      <pane ySplit="2" topLeftCell="A3" activePane="bottomLeft" state="frozen"/>
      <selection pane="bottomLeft" activeCell="D253" sqref="D253"/>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284</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4</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346</v>
      </c>
      <c r="K63" s="403"/>
      <c r="L63" s="32"/>
    </row>
    <row r="64" spans="1:22" ht="16.5" thickBot="1" x14ac:dyDescent="0.3">
      <c r="A64" s="17"/>
      <c r="B64" s="267" t="s">
        <v>344</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SUM(D67:D75)</f>
        <v>0</v>
      </c>
      <c r="E66" s="277">
        <f>SUM(E67:E75)</f>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352</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344</v>
      </c>
      <c r="C123" s="268"/>
      <c r="D123" s="269"/>
      <c r="E123" s="270"/>
      <c r="F123" s="377"/>
      <c r="G123" s="380"/>
      <c r="H123" s="381"/>
      <c r="I123" s="17"/>
      <c r="J123" s="403" t="s">
        <v>347</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1">SUM(D126:D134)</f>
        <v>0</v>
      </c>
      <c r="E125" s="277">
        <f t="shared" si="1"/>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352</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347</v>
      </c>
      <c r="K181" s="403"/>
      <c r="P181" s="26"/>
      <c r="Q181" s="26"/>
      <c r="R181" s="28"/>
      <c r="S181" s="29"/>
      <c r="T181" s="30"/>
      <c r="U181" s="30"/>
      <c r="V181" s="26"/>
    </row>
    <row r="182" spans="1:22" ht="16.5" thickBot="1" x14ac:dyDescent="0.3">
      <c r="A182" s="17"/>
      <c r="B182" s="267" t="s">
        <v>344</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2">SUM(D185:D193)</f>
        <v>0</v>
      </c>
      <c r="E184" s="277">
        <f t="shared" si="2"/>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352</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346</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344</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3">SUM(D244:D252)</f>
        <v>0</v>
      </c>
      <c r="E243" s="277">
        <f t="shared" si="3"/>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352</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185</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1P2mFlDpDteT/SIdskSzm2SrS5LjT6hd21aTcctS4dWPHNgm7p+GkKTZ4yj/r6vJeUzkmqRky0snCCn5dCIzYQ==" saltValue="Hldaot60F+CRNTb/gtNkOg=="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E19:F19">
    <cfRule type="expression" dxfId="359" priority="129">
      <formula>$H$265= "Yes"</formula>
    </cfRule>
  </conditionalFormatting>
  <conditionalFormatting sqref="E19">
    <cfRule type="expression" dxfId="358" priority="128">
      <formula>$E$19&lt;&gt;""</formula>
    </cfRule>
  </conditionalFormatting>
  <conditionalFormatting sqref="F19">
    <cfRule type="expression" dxfId="357" priority="127">
      <formula>$F$19&lt;&gt; ""</formula>
    </cfRule>
  </conditionalFormatting>
  <conditionalFormatting sqref="H44">
    <cfRule type="cellIs" dxfId="356" priority="66" stopIfTrue="1" operator="greaterThan">
      <formula>$I$44</formula>
    </cfRule>
    <cfRule type="cellIs" dxfId="355" priority="68" stopIfTrue="1" operator="lessThan">
      <formula>$I$44</formula>
    </cfRule>
  </conditionalFormatting>
  <conditionalFormatting sqref="F57">
    <cfRule type="cellIs" dxfId="354" priority="64" stopIfTrue="1" operator="greaterThan">
      <formula>$G$57</formula>
    </cfRule>
    <cfRule type="cellIs" dxfId="353" priority="67" stopIfTrue="1" operator="lessThan">
      <formula>$G$57</formula>
    </cfRule>
  </conditionalFormatting>
  <conditionalFormatting sqref="C57:E57">
    <cfRule type="cellIs" dxfId="352" priority="65" stopIfTrue="1" operator="equal">
      <formula>"Payroll Frequency changed, delete value in F79"</formula>
    </cfRule>
  </conditionalFormatting>
  <conditionalFormatting sqref="B38:H51">
    <cfRule type="expression" dxfId="351" priority="63">
      <formula>$D$33="Pay Stubs"</formula>
    </cfRule>
  </conditionalFormatting>
  <conditionalFormatting sqref="B55:H65 B76:H78 C67:H75 B66 G66:H66">
    <cfRule type="expression" dxfId="350" priority="62">
      <formula>$D$33="VOE"</formula>
    </cfRule>
  </conditionalFormatting>
  <conditionalFormatting sqref="G42 E41:E51">
    <cfRule type="expression" dxfId="349" priority="61">
      <formula>$D$33="Pay Stubs"</formula>
    </cfRule>
  </conditionalFormatting>
  <conditionalFormatting sqref="E55 C61:E65 G65:H65 C67:F78">
    <cfRule type="expression" dxfId="348" priority="60">
      <formula>$D$33="VOE"</formula>
    </cfRule>
  </conditionalFormatting>
  <conditionalFormatting sqref="E33">
    <cfRule type="expression" dxfId="347" priority="59">
      <formula>$D$33 = ""</formula>
    </cfRule>
  </conditionalFormatting>
  <conditionalFormatting sqref="B67:B75">
    <cfRule type="expression" dxfId="346" priority="58">
      <formula>$D$33="VOE"</formula>
    </cfRule>
  </conditionalFormatting>
  <conditionalFormatting sqref="C66">
    <cfRule type="expression" dxfId="345" priority="57">
      <formula>$D$33="VOE"</formula>
    </cfRule>
  </conditionalFormatting>
  <conditionalFormatting sqref="C66">
    <cfRule type="expression" dxfId="344" priority="56">
      <formula>$D$33="VOE"</formula>
    </cfRule>
  </conditionalFormatting>
  <conditionalFormatting sqref="D66:E66">
    <cfRule type="expression" dxfId="343" priority="55">
      <formula>$D$33="VOE"</formula>
    </cfRule>
  </conditionalFormatting>
  <conditionalFormatting sqref="D66:E66">
    <cfRule type="expression" dxfId="342" priority="54">
      <formula>$D$33="VOE"</formula>
    </cfRule>
  </conditionalFormatting>
  <conditionalFormatting sqref="F66">
    <cfRule type="expression" dxfId="341" priority="53">
      <formula>$D$33="VOE"</formula>
    </cfRule>
  </conditionalFormatting>
  <conditionalFormatting sqref="F66">
    <cfRule type="expression" dxfId="340" priority="52">
      <formula>$D$33="VOE"</formula>
    </cfRule>
  </conditionalFormatting>
  <conditionalFormatting sqref="H103">
    <cfRule type="cellIs" dxfId="339" priority="49" stopIfTrue="1" operator="greaterThan">
      <formula>$I$44</formula>
    </cfRule>
    <cfRule type="cellIs" dxfId="338" priority="51" stopIfTrue="1" operator="lessThan">
      <formula>$I$44</formula>
    </cfRule>
  </conditionalFormatting>
  <conditionalFormatting sqref="F116">
    <cfRule type="cellIs" dxfId="337" priority="47" stopIfTrue="1" operator="greaterThan">
      <formula>$G$116</formula>
    </cfRule>
    <cfRule type="cellIs" dxfId="336" priority="50" stopIfTrue="1" operator="lessThan">
      <formula>$G$116</formula>
    </cfRule>
  </conditionalFormatting>
  <conditionalFormatting sqref="C116:E116">
    <cfRule type="cellIs" dxfId="335" priority="48" stopIfTrue="1" operator="equal">
      <formula>"Payroll Frequency changed, delete value in F79"</formula>
    </cfRule>
  </conditionalFormatting>
  <conditionalFormatting sqref="B97:H110">
    <cfRule type="expression" dxfId="334" priority="46">
      <formula>$D$92="Pay Stubs"</formula>
    </cfRule>
  </conditionalFormatting>
  <conditionalFormatting sqref="B114:H124 B135:H137 C126:H134 B125 G125:H125">
    <cfRule type="expression" dxfId="333" priority="45">
      <formula>$D$92="VOE"</formula>
    </cfRule>
  </conditionalFormatting>
  <conditionalFormatting sqref="G101 E100:E110">
    <cfRule type="expression" dxfId="332" priority="44">
      <formula>$D$92="Pay Stubs"</formula>
    </cfRule>
  </conditionalFormatting>
  <conditionalFormatting sqref="E114 C120:E124 G124:H124 C126:F137">
    <cfRule type="expression" dxfId="331" priority="43">
      <formula>$D$92="VOE"</formula>
    </cfRule>
  </conditionalFormatting>
  <conditionalFormatting sqref="E92">
    <cfRule type="expression" dxfId="330" priority="42">
      <formula>$D$92 = ""</formula>
    </cfRule>
  </conditionalFormatting>
  <conditionalFormatting sqref="B126:B134">
    <cfRule type="expression" dxfId="329" priority="41">
      <formula>$D$92="VOE"</formula>
    </cfRule>
  </conditionalFormatting>
  <conditionalFormatting sqref="C125">
    <cfRule type="expression" dxfId="328" priority="40">
      <formula>$D$92="VOE"</formula>
    </cfRule>
  </conditionalFormatting>
  <conditionalFormatting sqref="C125">
    <cfRule type="expression" dxfId="327" priority="39">
      <formula>$D$92="VOE"</formula>
    </cfRule>
  </conditionalFormatting>
  <conditionalFormatting sqref="D125:E125">
    <cfRule type="expression" dxfId="326" priority="38">
      <formula>$D$92="VOE"</formula>
    </cfRule>
  </conditionalFormatting>
  <conditionalFormatting sqref="D125:E125">
    <cfRule type="expression" dxfId="325" priority="37">
      <formula>$D$92="VOE"</formula>
    </cfRule>
  </conditionalFormatting>
  <conditionalFormatting sqref="F125">
    <cfRule type="expression" dxfId="324" priority="36">
      <formula>$D$92="VOE"</formula>
    </cfRule>
  </conditionalFormatting>
  <conditionalFormatting sqref="F125">
    <cfRule type="expression" dxfId="323" priority="35">
      <formula>$D$92="VOE"</formula>
    </cfRule>
  </conditionalFormatting>
  <conditionalFormatting sqref="H162">
    <cfRule type="cellIs" dxfId="322" priority="32" stopIfTrue="1" operator="greaterThan">
      <formula>$I$44</formula>
    </cfRule>
    <cfRule type="cellIs" dxfId="321" priority="34" stopIfTrue="1" operator="lessThan">
      <formula>$I$44</formula>
    </cfRule>
  </conditionalFormatting>
  <conditionalFormatting sqref="F175">
    <cfRule type="cellIs" dxfId="320" priority="30" stopIfTrue="1" operator="greaterThan">
      <formula>$G$175</formula>
    </cfRule>
    <cfRule type="cellIs" dxfId="319" priority="33" stopIfTrue="1" operator="lessThan">
      <formula>$G$175</formula>
    </cfRule>
  </conditionalFormatting>
  <conditionalFormatting sqref="C175:E175">
    <cfRule type="cellIs" dxfId="318" priority="31" stopIfTrue="1" operator="equal">
      <formula>"Payroll Frequency changed, delete value in F79"</formula>
    </cfRule>
  </conditionalFormatting>
  <conditionalFormatting sqref="B156:H169">
    <cfRule type="expression" dxfId="317" priority="29">
      <formula>$D$151="Pay Stubs"</formula>
    </cfRule>
  </conditionalFormatting>
  <conditionalFormatting sqref="B173:H183 B194:H196 C185:H193 B184 G184:H184">
    <cfRule type="expression" dxfId="316" priority="28">
      <formula>$D$151="VOE"</formula>
    </cfRule>
  </conditionalFormatting>
  <conditionalFormatting sqref="G160 E159:E169">
    <cfRule type="expression" dxfId="315" priority="27">
      <formula>$D$151="Pay Stubs"</formula>
    </cfRule>
  </conditionalFormatting>
  <conditionalFormatting sqref="E173 C179:E183 G183:H183 C185:F196">
    <cfRule type="expression" dxfId="314" priority="26">
      <formula>$D$151="VOE"</formula>
    </cfRule>
  </conditionalFormatting>
  <conditionalFormatting sqref="E151">
    <cfRule type="expression" dxfId="313" priority="25">
      <formula>$D$151 = ""</formula>
    </cfRule>
  </conditionalFormatting>
  <conditionalFormatting sqref="B185:B193">
    <cfRule type="expression" dxfId="312" priority="24">
      <formula>$D$151="VOE"</formula>
    </cfRule>
  </conditionalFormatting>
  <conditionalFormatting sqref="C184">
    <cfRule type="expression" dxfId="311" priority="23">
      <formula>$D$151="VOE"</formula>
    </cfRule>
  </conditionalFormatting>
  <conditionalFormatting sqref="C184">
    <cfRule type="expression" dxfId="310" priority="22">
      <formula>$D$151="VOE"</formula>
    </cfRule>
  </conditionalFormatting>
  <conditionalFormatting sqref="D184:E184">
    <cfRule type="expression" dxfId="309" priority="21">
      <formula>$D$151="VOE"</formula>
    </cfRule>
  </conditionalFormatting>
  <conditionalFormatting sqref="D184:E184">
    <cfRule type="expression" dxfId="308" priority="20">
      <formula>$D$151="VOE"</formula>
    </cfRule>
  </conditionalFormatting>
  <conditionalFormatting sqref="F184">
    <cfRule type="expression" dxfId="307" priority="19">
      <formula>$D$151="VOE"</formula>
    </cfRule>
  </conditionalFormatting>
  <conditionalFormatting sqref="F184">
    <cfRule type="expression" dxfId="306" priority="18">
      <formula>$D$151="VOE"</formula>
    </cfRule>
  </conditionalFormatting>
  <conditionalFormatting sqref="F243 C238:E242 G242:H242 C244:F255">
    <cfRule type="expression" dxfId="305" priority="1">
      <formula>$D$210="VOE"</formula>
    </cfRule>
  </conditionalFormatting>
  <conditionalFormatting sqref="H221">
    <cfRule type="cellIs" dxfId="304" priority="15" stopIfTrue="1" operator="greaterThan">
      <formula>$I$44</formula>
    </cfRule>
    <cfRule type="cellIs" dxfId="303" priority="17" stopIfTrue="1" operator="lessThan">
      <formula>$I$44</formula>
    </cfRule>
  </conditionalFormatting>
  <conditionalFormatting sqref="F234">
    <cfRule type="cellIs" dxfId="302" priority="13" stopIfTrue="1" operator="greaterThan">
      <formula>$G$234</formula>
    </cfRule>
    <cfRule type="cellIs" dxfId="301" priority="16" stopIfTrue="1" operator="lessThan">
      <formula>$G$234</formula>
    </cfRule>
  </conditionalFormatting>
  <conditionalFormatting sqref="C234:E234">
    <cfRule type="cellIs" dxfId="300" priority="14" stopIfTrue="1" operator="equal">
      <formula>"Payroll Frequency changed, delete value in F79"</formula>
    </cfRule>
  </conditionalFormatting>
  <conditionalFormatting sqref="B215:H228">
    <cfRule type="expression" dxfId="299" priority="12">
      <formula>$D$210="Pay Stubs"</formula>
    </cfRule>
  </conditionalFormatting>
  <conditionalFormatting sqref="B232:H242 B253:H255 C244:H252 B243 G243:H243">
    <cfRule type="expression" dxfId="298" priority="11">
      <formula>$D$210="VOE"</formula>
    </cfRule>
  </conditionalFormatting>
  <conditionalFormatting sqref="G219 E218:E228">
    <cfRule type="expression" dxfId="297" priority="10">
      <formula>$D$210="Pay Stubs"</formula>
    </cfRule>
  </conditionalFormatting>
  <conditionalFormatting sqref="E232">
    <cfRule type="expression" dxfId="296" priority="9">
      <formula>$D$210="VOE"</formula>
    </cfRule>
  </conditionalFormatting>
  <conditionalFormatting sqref="E210">
    <cfRule type="expression" dxfId="295" priority="8">
      <formula>$D$210 = ""</formula>
    </cfRule>
  </conditionalFormatting>
  <conditionalFormatting sqref="B244:B252">
    <cfRule type="expression" dxfId="294" priority="7">
      <formula>$D$210="VOE"</formula>
    </cfRule>
  </conditionalFormatting>
  <conditionalFormatting sqref="C243">
    <cfRule type="expression" dxfId="293" priority="6">
      <formula>$D$210="VOE"</formula>
    </cfRule>
  </conditionalFormatting>
  <conditionalFormatting sqref="C243">
    <cfRule type="expression" dxfId="292" priority="5">
      <formula>$D$210="VOE"</formula>
    </cfRule>
  </conditionalFormatting>
  <conditionalFormatting sqref="D243:E243">
    <cfRule type="expression" dxfId="291" priority="4">
      <formula>$D$210="VOE"</formula>
    </cfRule>
  </conditionalFormatting>
  <conditionalFormatting sqref="D243:E243">
    <cfRule type="expression" dxfId="290" priority="3">
      <formula>$D$210="VOE"</formula>
    </cfRule>
  </conditionalFormatting>
  <conditionalFormatting sqref="F243">
    <cfRule type="expression" dxfId="289"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500-000000000000}">
      <formula1>EDATE(TODAY(),-1200)</formula1>
      <formula2>TODAY()</formula2>
    </dataValidation>
    <dataValidation type="custom" allowBlank="1" showInputMessage="1" showErrorMessage="1" errorTitle="Section" error="Incorrect Section!!" sqref="F78 C61:E65 C67:E78" xr:uid="{00000000-0002-0000-0500-000001000000}">
      <formula1>INDIRECT("$D$33") = "Pay Stubs"</formula1>
    </dataValidation>
    <dataValidation type="custom" allowBlank="1" showInputMessage="1" showErrorMessage="1" errorTitle="Section" error="Incorrect Section!!" sqref="E41:E42 E44:E51" xr:uid="{00000000-0002-0000-05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500-000003000000}"/>
    <dataValidation allowBlank="1" showInputMessage="1" showErrorMessage="1" prompt="Monthly Average * Months Remaining in Current Year + Current Year Gross income." sqref="F284:G284" xr:uid="{00000000-0002-0000-05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500-000005000000}"/>
    <dataValidation allowBlank="1" showInputMessage="1" showErrorMessage="1" prompt="Include vacation, holiday and sick time in regular/base hours.  " sqref="B64 B123 B182 B241" xr:uid="{00000000-0002-0000-0500-000006000000}"/>
    <dataValidation allowBlank="1" showInputMessage="1" showErrorMessage="1" prompt="Include vacation, holiday and sick pay in Base Pay." sqref="B66 B125 B184 B243" xr:uid="{00000000-0002-0000-0500-000007000000}"/>
    <dataValidation allowBlank="1" showInputMessage="1" showErrorMessage="1" prompt="It is important to determine the pay schedule to accurately calculate pay periods to date." sqref="F44:G44 C57:E57 C116:E116 F103:G103 C175:E175 F162:G162 C234:E234 F221:G221" xr:uid="{00000000-0002-0000-0500-000008000000}"/>
    <dataValidation allowBlank="1" showInputMessage="1" showErrorMessage="1" prompt="Count full weeks from off season start date to off season end date indicated on VOE." sqref="C265:D265" xr:uid="{00000000-0002-0000-0500-000009000000}"/>
    <dataValidation type="list" allowBlank="1" showInputMessage="1" showErrorMessage="1" sqref="H265" xr:uid="{00000000-0002-0000-0500-00000A000000}">
      <formula1>"No, Yes"</formula1>
    </dataValidation>
    <dataValidation allowBlank="1" showInputMessage="1" showErrorMessage="1" prompt="Enter the Househol Member Number (1-10) from the Household Summary Tab." sqref="D5" xr:uid="{00000000-0002-0000-0500-00000B000000}"/>
    <dataValidation allowBlank="1" showInputMessage="1" showErrorMessage="1" prompt="If unknown enter Weekly." sqref="C43:D43 C102:D102 C161:D161 C220:D220" xr:uid="{00000000-0002-0000-0500-00000C000000}"/>
    <dataValidation allowBlank="1" showInputMessage="1" showErrorMessage="1" prompt="If blank, worksheet calculation assumes the person was employed at position prior to January 1 of the income documentation year." sqref="C35 C94 C153 C212" xr:uid="{00000000-0002-0000-0500-00000D000000}"/>
    <dataValidation allowBlank="1" showInputMessage="1" showErrorMessage="1" prompt="Enter the type of income documentation used to qualify the household." sqref="C33 C92 C151 C210" xr:uid="{00000000-0002-0000-0500-00000E000000}"/>
    <dataValidation allowBlank="1" showInputMessage="1" showErrorMessage="1" prompt="If Thru Date is not provided, enter the date the VOE was signed." sqref="C44:D44 C103:D103 C162:D162 C221:D221" xr:uid="{00000000-0002-0000-0500-00000F000000}"/>
    <dataValidation type="list" allowBlank="1" showInputMessage="1" showErrorMessage="1" sqref="D33 D92 D151 D210" xr:uid="{00000000-0002-0000-0500-000010000000}">
      <formula1>"VOE, Pay Stubs"</formula1>
    </dataValidation>
    <dataValidation showDropDown="1" showInputMessage="1" showErrorMessage="1" sqref="G33:G34 G92:G93 G151:G152 G210:G211" xr:uid="{00000000-0002-0000-0500-000011000000}"/>
    <dataValidation allowBlank="1" showInputMessage="1" showErrorMessage="1" prompt="If a range of hours is indicated on the VOE, enter the high end of the range." sqref="C269:D269 C41:D41 C100:D100 C159:D159 C218:D218" xr:uid="{00000000-0002-0000-0500-000012000000}"/>
    <dataValidation type="list" allowBlank="1" showInputMessage="1" showErrorMessage="1" error="Please delete the entry and select a schedule from the drop down list." sqref="E55 E43 E102 E114 E161 E173 E220 E232" xr:uid="{00000000-0002-0000-0500-000013000000}">
      <formula1>"Weekly, Bi-Weekly, Semi-Monthly, Monthly"</formula1>
    </dataValidation>
    <dataValidation type="whole" allowBlank="1" showInputMessage="1" showErrorMessage="1" sqref="F57 H44 H103 F116 H162 F175 H221 F234" xr:uid="{00000000-0002-0000-0500-000014000000}">
      <formula1>0</formula1>
      <formula2>24</formula2>
    </dataValidation>
    <dataValidation allowBlank="1" showInputMessage="1" showErrorMessage="1" prompt="If YTD amount is not listed on the pay stubs leave blank." sqref="F67:F77 F126:F136 F185:F195 F244:F254" xr:uid="{00000000-0002-0000-0500-000015000000}"/>
    <dataValidation type="list" allowBlank="1" showInputMessage="1" showErrorMessage="1" sqref="G65:H65 G42:H42 G124:H124 G101:H101 G183:H183 G160:H160 G242:H242 G219:H219" xr:uid="{00000000-0002-0000-05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500-000017000000}">
      <formula1>0</formula1>
      <formula2>D267</formula2>
    </dataValidation>
    <dataValidation type="whole" operator="lessThanOrEqual" allowBlank="1" showInputMessage="1" showErrorMessage="1" error="Weeks Employed to Date can not exceed Weeks Employed in Calendar Year." sqref="E268" xr:uid="{00000000-0002-0000-0500-000018000000}">
      <formula1>C267</formula1>
    </dataValidation>
    <dataValidation allowBlank="1" showInputMessage="1" showErrorMessage="1" errorTitle="Section" error="Incorrect Section!!" sqref="C125:F125 C66:F66 C184:F184 C243:F243" xr:uid="{00000000-0002-0000-0500-000019000000}"/>
    <dataValidation type="whole" allowBlank="1" showInputMessage="1" showErrorMessage="1" prompt="Enter number of pay periods per year, between 1 and 52." sqref="F19:F26" xr:uid="{00000000-0002-0000-0500-00001A000000}">
      <formula1>1</formula1>
      <formula2>52</formula2>
    </dataValidation>
    <dataValidation type="custom" allowBlank="1" showInputMessage="1" showErrorMessage="1" errorTitle="Section" error="Incorrect Section!!" sqref="C238:E242 C244:E255 F255" xr:uid="{00000000-0002-0000-0500-00001B000000}">
      <formula1>INDIRECT("$D$207") = "Pay Stubs"</formula1>
    </dataValidation>
    <dataValidation type="custom" allowBlank="1" showInputMessage="1" showErrorMessage="1" errorTitle="Section" error="Incorrect Section!!" sqref="C179:E183 C185:E196 F196" xr:uid="{00000000-0002-0000-0500-00001C000000}">
      <formula1>INDIRECT("$D$149") = "Pay Stubs"</formula1>
    </dataValidation>
    <dataValidation type="custom" allowBlank="1" showInputMessage="1" showErrorMessage="1" errorTitle="Section" error="Incorrect Section!!" sqref="E159:E160 E162:E169" xr:uid="{00000000-0002-0000-0500-00001D000000}">
      <formula1>INDIRECT("$D$149") = "VOE"</formula1>
    </dataValidation>
    <dataValidation type="custom" allowBlank="1" showInputMessage="1" showErrorMessage="1" errorTitle="Section" error="Incorrect Section!!" sqref="C126:E137 F137 C120:E124" xr:uid="{00000000-0002-0000-0500-00001E000000}">
      <formula1>INDIRECT("$D$91") = "Pay Stubs"</formula1>
    </dataValidation>
    <dataValidation type="custom" allowBlank="1" showInputMessage="1" showErrorMessage="1" errorTitle="Section" error="Incorrect Section!!" sqref="E100:E101 E103:E110" xr:uid="{00000000-0002-0000-0500-00001F000000}">
      <formula1>INDIRECT("$D$91") = "VOE"</formula1>
    </dataValidation>
    <dataValidation type="custom" allowBlank="1" showInputMessage="1" showErrorMessage="1" errorTitle="Section" error="Incorrect Section!!" sqref="E218:E219 E221:E228" xr:uid="{00000000-0002-0000-0500-000020000000}">
      <formula1>INDIRECT("$D$207") = "VOE"</formula1>
    </dataValidation>
  </dataValidations>
  <hyperlinks>
    <hyperlink ref="H287" location="'HH Member 4'!A3" display="Back to Top ^" xr:uid="{00000000-0004-0000-0500-000000000000}"/>
    <hyperlink ref="B9:D9" location="'HH Member 4'!Position2" display="Position 2" xr:uid="{00000000-0004-0000-0500-000001000000}"/>
    <hyperlink ref="B10:D10" location="'HH Member 4'!Position3" display="Position 3" xr:uid="{00000000-0004-0000-0500-000002000000}"/>
    <hyperlink ref="B11:D11" location="'HH Member 4'!Position4" display="Position 4" xr:uid="{00000000-0004-0000-0500-000003000000}"/>
    <hyperlink ref="B12:D12" location="'HH Member 4'!OtherIncome" display="Other Income" xr:uid="{00000000-0004-0000-0500-000004000000}"/>
    <hyperlink ref="B13:D13" location="'HH Member 4'!SeasonalIncome" display="Seasonal Income" xr:uid="{00000000-0004-0000-0500-000005000000}"/>
    <hyperlink ref="B14:D14" location="'HH Member 4'!SelfEmploymentIncome" display="Self Employment Income" xr:uid="{00000000-0004-0000-0500-000006000000}"/>
    <hyperlink ref="B8:D8" location="'HH Member 4'!Position1" display="'HH Member 4'!Position1" xr:uid="{00000000-0004-0000-0500-000007000000}"/>
    <hyperlink ref="H29" location="'HH Member 4'!A3" display="Back to Top ^" xr:uid="{00000000-0004-0000-0500-000008000000}"/>
    <hyperlink ref="H88" location="'HH Member 4'!A3" display="Back to Top ^" xr:uid="{00000000-0004-0000-0500-000009000000}"/>
    <hyperlink ref="H147" location="'HH Member 4'!A3" display="Back to Top ^" xr:uid="{00000000-0004-0000-0500-00000A000000}"/>
    <hyperlink ref="H206" location="'HH Member 4'!A3" display="Back to Top ^" xr:uid="{00000000-0004-0000-0500-00000B000000}"/>
  </hyperlinks>
  <pageMargins left="0.25" right="0.25" top="0.5" bottom="0.5" header="0.3" footer="0.3"/>
  <pageSetup orientation="portrait" blackAndWhite="1" errors="blank" r:id="rId1"/>
  <headerFooter>
    <oddFooter>&amp;R&amp;8 1/1/2023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58"/>
  <sheetViews>
    <sheetView showGridLines="0" showRowColHeaders="0" zoomScaleNormal="100" workbookViewId="0">
      <pane ySplit="2" topLeftCell="A3" activePane="bottomLeft" state="frozen"/>
      <selection pane="bottomLeft" activeCell="D251" sqref="D251"/>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242</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5</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346</v>
      </c>
      <c r="K63" s="403"/>
      <c r="L63" s="32"/>
    </row>
    <row r="64" spans="1:22" ht="16.5" thickBot="1" x14ac:dyDescent="0.3">
      <c r="A64" s="17"/>
      <c r="B64" s="267" t="s">
        <v>345</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352</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345</v>
      </c>
      <c r="C123" s="268"/>
      <c r="D123" s="269"/>
      <c r="E123" s="270"/>
      <c r="F123" s="377"/>
      <c r="G123" s="380"/>
      <c r="H123" s="381"/>
      <c r="I123" s="17"/>
      <c r="J123" s="403" t="s">
        <v>347</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352</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346</v>
      </c>
      <c r="K181" s="403"/>
      <c r="P181" s="26"/>
      <c r="Q181" s="26"/>
      <c r="R181" s="28"/>
      <c r="S181" s="29"/>
      <c r="T181" s="30"/>
      <c r="U181" s="30"/>
      <c r="V181" s="26"/>
    </row>
    <row r="182" spans="1:22" ht="16.5" thickBot="1" x14ac:dyDescent="0.3">
      <c r="A182" s="17"/>
      <c r="B182" s="267" t="s">
        <v>345</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352</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347</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345</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352</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186</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f4XrwHuySOEXkRcgLHM+pMa6Kbyucx3GpTDIecSmpHsUTZaISN98chOjwCLnQbiyNfRQuYkl8D7xI30+tjjIUQ==" saltValue="m5iyD4XuzoZBhO+NDPmQ3w=="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288" priority="129">
      <formula>$H$265= "Yes"</formula>
    </cfRule>
  </conditionalFormatting>
  <conditionalFormatting sqref="E19">
    <cfRule type="expression" dxfId="287" priority="128">
      <formula>$E$19&lt;&gt;""</formula>
    </cfRule>
  </conditionalFormatting>
  <conditionalFormatting sqref="F19">
    <cfRule type="expression" dxfId="286" priority="127">
      <formula>$F$19&lt;&gt; ""</formula>
    </cfRule>
  </conditionalFormatting>
  <conditionalFormatting sqref="H44">
    <cfRule type="cellIs" dxfId="285" priority="66" stopIfTrue="1" operator="greaterThan">
      <formula>$I$44</formula>
    </cfRule>
    <cfRule type="cellIs" dxfId="284" priority="68" stopIfTrue="1" operator="lessThan">
      <formula>$I$44</formula>
    </cfRule>
  </conditionalFormatting>
  <conditionalFormatting sqref="F57">
    <cfRule type="cellIs" dxfId="283" priority="64" stopIfTrue="1" operator="greaterThan">
      <formula>$G$57</formula>
    </cfRule>
    <cfRule type="cellIs" dxfId="282" priority="67" stopIfTrue="1" operator="lessThan">
      <formula>$G$57</formula>
    </cfRule>
  </conditionalFormatting>
  <conditionalFormatting sqref="C57:E57">
    <cfRule type="cellIs" dxfId="281" priority="65" stopIfTrue="1" operator="equal">
      <formula>"Payroll Frequency changed, delete value in F79"</formula>
    </cfRule>
  </conditionalFormatting>
  <conditionalFormatting sqref="B38:H51">
    <cfRule type="expression" dxfId="280" priority="63">
      <formula>$D$33="Pay Stubs"</formula>
    </cfRule>
  </conditionalFormatting>
  <conditionalFormatting sqref="B55:H65 B76:H78 C67:H75 B66 G66:H66">
    <cfRule type="expression" dxfId="279" priority="62">
      <formula>$D$33="VOE"</formula>
    </cfRule>
  </conditionalFormatting>
  <conditionalFormatting sqref="G42 E41:E51">
    <cfRule type="expression" dxfId="278" priority="61">
      <formula>$D$33="Pay Stubs"</formula>
    </cfRule>
  </conditionalFormatting>
  <conditionalFormatting sqref="E55 C61:E65 G65:H65 C67:F78">
    <cfRule type="expression" dxfId="277" priority="60">
      <formula>$D$33="VOE"</formula>
    </cfRule>
  </conditionalFormatting>
  <conditionalFormatting sqref="E33">
    <cfRule type="expression" dxfId="276" priority="59">
      <formula>$D$33 = ""</formula>
    </cfRule>
  </conditionalFormatting>
  <conditionalFormatting sqref="B67:B75">
    <cfRule type="expression" dxfId="275" priority="58">
      <formula>$D$33="VOE"</formula>
    </cfRule>
  </conditionalFormatting>
  <conditionalFormatting sqref="C66">
    <cfRule type="expression" dxfId="274" priority="57">
      <formula>$D$33="VOE"</formula>
    </cfRule>
  </conditionalFormatting>
  <conditionalFormatting sqref="C66">
    <cfRule type="expression" dxfId="273" priority="56">
      <formula>$D$33="VOE"</formula>
    </cfRule>
  </conditionalFormatting>
  <conditionalFormatting sqref="D66:E66">
    <cfRule type="expression" dxfId="272" priority="55">
      <formula>$D$33="VOE"</formula>
    </cfRule>
  </conditionalFormatting>
  <conditionalFormatting sqref="D66:E66">
    <cfRule type="expression" dxfId="271" priority="54">
      <formula>$D$33="VOE"</formula>
    </cfRule>
  </conditionalFormatting>
  <conditionalFormatting sqref="F66">
    <cfRule type="expression" dxfId="270" priority="53">
      <formula>$D$33="VOE"</formula>
    </cfRule>
  </conditionalFormatting>
  <conditionalFormatting sqref="F66">
    <cfRule type="expression" dxfId="269" priority="52">
      <formula>$D$33="VOE"</formula>
    </cfRule>
  </conditionalFormatting>
  <conditionalFormatting sqref="H103">
    <cfRule type="cellIs" dxfId="268" priority="49" stopIfTrue="1" operator="greaterThan">
      <formula>$I$44</formula>
    </cfRule>
    <cfRule type="cellIs" dxfId="267" priority="51" stopIfTrue="1" operator="lessThan">
      <formula>$I$44</formula>
    </cfRule>
  </conditionalFormatting>
  <conditionalFormatting sqref="F116">
    <cfRule type="cellIs" dxfId="266" priority="47" stopIfTrue="1" operator="greaterThan">
      <formula>$G$116</formula>
    </cfRule>
    <cfRule type="cellIs" dxfId="265" priority="50" stopIfTrue="1" operator="lessThan">
      <formula>$G$116</formula>
    </cfRule>
  </conditionalFormatting>
  <conditionalFormatting sqref="C116:E116">
    <cfRule type="cellIs" dxfId="264" priority="48" stopIfTrue="1" operator="equal">
      <formula>"Payroll Frequency changed, delete value in F79"</formula>
    </cfRule>
  </conditionalFormatting>
  <conditionalFormatting sqref="B97:H110">
    <cfRule type="expression" dxfId="263" priority="46">
      <formula>$D$92="Pay Stubs"</formula>
    </cfRule>
  </conditionalFormatting>
  <conditionalFormatting sqref="B114:H124 B135:H137 C126:H134 B125 G125:H125">
    <cfRule type="expression" dxfId="262" priority="45">
      <formula>$D$92="VOE"</formula>
    </cfRule>
  </conditionalFormatting>
  <conditionalFormatting sqref="G101 E100:E110">
    <cfRule type="expression" dxfId="261" priority="44">
      <formula>$D$92="Pay Stubs"</formula>
    </cfRule>
  </conditionalFormatting>
  <conditionalFormatting sqref="E114 C120:E124 G124:H124 C126:F137">
    <cfRule type="expression" dxfId="260" priority="43">
      <formula>$D$92="VOE"</formula>
    </cfRule>
  </conditionalFormatting>
  <conditionalFormatting sqref="E92">
    <cfRule type="expression" dxfId="259" priority="42">
      <formula>$D$92 = ""</formula>
    </cfRule>
  </conditionalFormatting>
  <conditionalFormatting sqref="B126:B134">
    <cfRule type="expression" dxfId="258" priority="41">
      <formula>$D$92="VOE"</formula>
    </cfRule>
  </conditionalFormatting>
  <conditionalFormatting sqref="C125">
    <cfRule type="expression" dxfId="257" priority="40">
      <formula>$D$92="VOE"</formula>
    </cfRule>
  </conditionalFormatting>
  <conditionalFormatting sqref="C125">
    <cfRule type="expression" dxfId="256" priority="39">
      <formula>$D$92="VOE"</formula>
    </cfRule>
  </conditionalFormatting>
  <conditionalFormatting sqref="D125:E125">
    <cfRule type="expression" dxfId="255" priority="38">
      <formula>$D$92="VOE"</formula>
    </cfRule>
  </conditionalFormatting>
  <conditionalFormatting sqref="D125:E125">
    <cfRule type="expression" dxfId="254" priority="37">
      <formula>$D$92="VOE"</formula>
    </cfRule>
  </conditionalFormatting>
  <conditionalFormatting sqref="F125">
    <cfRule type="expression" dxfId="253" priority="36">
      <formula>$D$92="VOE"</formula>
    </cfRule>
  </conditionalFormatting>
  <conditionalFormatting sqref="F125">
    <cfRule type="expression" dxfId="252" priority="35">
      <formula>$D$92="VOE"</formula>
    </cfRule>
  </conditionalFormatting>
  <conditionalFormatting sqref="H162">
    <cfRule type="cellIs" dxfId="251" priority="32" stopIfTrue="1" operator="greaterThan">
      <formula>$I$44</formula>
    </cfRule>
    <cfRule type="cellIs" dxfId="250" priority="34" stopIfTrue="1" operator="lessThan">
      <formula>$I$44</formula>
    </cfRule>
  </conditionalFormatting>
  <conditionalFormatting sqref="F175">
    <cfRule type="cellIs" dxfId="249" priority="30" stopIfTrue="1" operator="greaterThan">
      <formula>$G$175</formula>
    </cfRule>
    <cfRule type="cellIs" dxfId="248" priority="33" stopIfTrue="1" operator="lessThan">
      <formula>$G$175</formula>
    </cfRule>
  </conditionalFormatting>
  <conditionalFormatting sqref="C175:E175">
    <cfRule type="cellIs" dxfId="247" priority="31" stopIfTrue="1" operator="equal">
      <formula>"Payroll Frequency changed, delete value in F79"</formula>
    </cfRule>
  </conditionalFormatting>
  <conditionalFormatting sqref="B156:H169">
    <cfRule type="expression" dxfId="246" priority="29">
      <formula>$D$151="Pay Stubs"</formula>
    </cfRule>
  </conditionalFormatting>
  <conditionalFormatting sqref="B173:H183 B194:H196 C185:H193 B184 G184:H184">
    <cfRule type="expression" dxfId="245" priority="28">
      <formula>$D$151="VOE"</formula>
    </cfRule>
  </conditionalFormatting>
  <conditionalFormatting sqref="G160 E159:E169">
    <cfRule type="expression" dxfId="244" priority="27">
      <formula>$D$151="Pay Stubs"</formula>
    </cfRule>
  </conditionalFormatting>
  <conditionalFormatting sqref="E173 C179:E183 G183:H183 C185:F196">
    <cfRule type="expression" dxfId="243" priority="26">
      <formula>$D$151="VOE"</formula>
    </cfRule>
  </conditionalFormatting>
  <conditionalFormatting sqref="E151">
    <cfRule type="expression" dxfId="242" priority="25">
      <formula>$D$151 = ""</formula>
    </cfRule>
  </conditionalFormatting>
  <conditionalFormatting sqref="B185:B193">
    <cfRule type="expression" dxfId="241" priority="24">
      <formula>$D$151="VOE"</formula>
    </cfRule>
  </conditionalFormatting>
  <conditionalFormatting sqref="C184">
    <cfRule type="expression" dxfId="240" priority="23">
      <formula>$D$151="VOE"</formula>
    </cfRule>
  </conditionalFormatting>
  <conditionalFormatting sqref="C184">
    <cfRule type="expression" dxfId="239" priority="22">
      <formula>$D$151="VOE"</formula>
    </cfRule>
  </conditionalFormatting>
  <conditionalFormatting sqref="D184:E184">
    <cfRule type="expression" dxfId="238" priority="21">
      <formula>$D$151="VOE"</formula>
    </cfRule>
  </conditionalFormatting>
  <conditionalFormatting sqref="D184:E184">
    <cfRule type="expression" dxfId="237" priority="20">
      <formula>$D$151="VOE"</formula>
    </cfRule>
  </conditionalFormatting>
  <conditionalFormatting sqref="F184">
    <cfRule type="expression" dxfId="236" priority="19">
      <formula>$D$151="VOE"</formula>
    </cfRule>
  </conditionalFormatting>
  <conditionalFormatting sqref="F184">
    <cfRule type="expression" dxfId="235" priority="18">
      <formula>$D$151="VOE"</formula>
    </cfRule>
  </conditionalFormatting>
  <conditionalFormatting sqref="F243 C238:E242 G242:H242 C244:F255">
    <cfRule type="expression" dxfId="234" priority="1">
      <formula>$D$210="VOE"</formula>
    </cfRule>
  </conditionalFormatting>
  <conditionalFormatting sqref="H221">
    <cfRule type="cellIs" dxfId="233" priority="15" stopIfTrue="1" operator="greaterThan">
      <formula>$I$44</formula>
    </cfRule>
    <cfRule type="cellIs" dxfId="232" priority="17" stopIfTrue="1" operator="lessThan">
      <formula>$I$44</formula>
    </cfRule>
  </conditionalFormatting>
  <conditionalFormatting sqref="F234">
    <cfRule type="cellIs" dxfId="231" priority="13" stopIfTrue="1" operator="greaterThan">
      <formula>$G$234</formula>
    </cfRule>
    <cfRule type="cellIs" dxfId="230" priority="16" stopIfTrue="1" operator="lessThan">
      <formula>$G$234</formula>
    </cfRule>
  </conditionalFormatting>
  <conditionalFormatting sqref="C234:E234">
    <cfRule type="cellIs" dxfId="229" priority="14" stopIfTrue="1" operator="equal">
      <formula>"Payroll Frequency changed, delete value in F79"</formula>
    </cfRule>
  </conditionalFormatting>
  <conditionalFormatting sqref="B215:H228">
    <cfRule type="expression" dxfId="228" priority="12">
      <formula>$D$210="Pay Stubs"</formula>
    </cfRule>
  </conditionalFormatting>
  <conditionalFormatting sqref="B232:H242 B253:H255 C244:H252 B243 G243:H243">
    <cfRule type="expression" dxfId="227" priority="11">
      <formula>$D$210="VOE"</formula>
    </cfRule>
  </conditionalFormatting>
  <conditionalFormatting sqref="G219 E218:E228">
    <cfRule type="expression" dxfId="226" priority="10">
      <formula>$D$210="Pay Stubs"</formula>
    </cfRule>
  </conditionalFormatting>
  <conditionalFormatting sqref="E232">
    <cfRule type="expression" dxfId="225" priority="9">
      <formula>$D$210="VOE"</formula>
    </cfRule>
  </conditionalFormatting>
  <conditionalFormatting sqref="E210">
    <cfRule type="expression" dxfId="224" priority="8">
      <formula>$D$210 = ""</formula>
    </cfRule>
  </conditionalFormatting>
  <conditionalFormatting sqref="B244:B252">
    <cfRule type="expression" dxfId="223" priority="7">
      <formula>$D$210="VOE"</formula>
    </cfRule>
  </conditionalFormatting>
  <conditionalFormatting sqref="C243">
    <cfRule type="expression" dxfId="222" priority="6">
      <formula>$D$210="VOE"</formula>
    </cfRule>
  </conditionalFormatting>
  <conditionalFormatting sqref="C243">
    <cfRule type="expression" dxfId="221" priority="5">
      <formula>$D$210="VOE"</formula>
    </cfRule>
  </conditionalFormatting>
  <conditionalFormatting sqref="D243:E243">
    <cfRule type="expression" dxfId="220" priority="4">
      <formula>$D$210="VOE"</formula>
    </cfRule>
  </conditionalFormatting>
  <conditionalFormatting sqref="D243:E243">
    <cfRule type="expression" dxfId="219" priority="3">
      <formula>$D$210="VOE"</formula>
    </cfRule>
  </conditionalFormatting>
  <conditionalFormatting sqref="F243">
    <cfRule type="expression" dxfId="218" priority="2">
      <formula>$D$210="VOE"</formula>
    </cfRule>
  </conditionalFormatting>
  <dataValidations count="33">
    <dataValidation type="whole" allowBlank="1" showInputMessage="1" showErrorMessage="1" prompt="Enter number of pay periods per year, between 1 and 52." sqref="F19:F26" xr:uid="{00000000-0002-0000-0600-000000000000}">
      <formula1>1</formula1>
      <formula2>52</formula2>
    </dataValidation>
    <dataValidation allowBlank="1" showInputMessage="1" showErrorMessage="1" errorTitle="Section" error="Incorrect Section!!" sqref="C125:F125 C66:F66 C184:F184 C243:F243" xr:uid="{00000000-0002-0000-0600-000001000000}"/>
    <dataValidation type="whole" operator="lessThanOrEqual" allowBlank="1" showInputMessage="1" showErrorMessage="1" error="Weeks Employed to Date can not exceed Weeks Employed in Calendar Year." sqref="E268" xr:uid="{00000000-0002-0000-0600-000002000000}">
      <formula1>C267</formula1>
    </dataValidation>
    <dataValidation type="whole" allowBlank="1" showInputMessage="1" showErrorMessage="1" error="Weeks Off Work During Year + Weeks Employed to Date can not exceed 52." sqref="E265" xr:uid="{00000000-0002-0000-0600-000003000000}">
      <formula1>0</formula1>
      <formula2>D267</formula2>
    </dataValidation>
    <dataValidation type="list" allowBlank="1" showInputMessage="1" showErrorMessage="1" sqref="G65:H65 G42:H42 G124:H124 G101:H101 G183:H183 G160:H160 G242:H242 G219:H219" xr:uid="{00000000-0002-0000-06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600-000005000000}"/>
    <dataValidation type="whole" allowBlank="1" showInputMessage="1" showErrorMessage="1" sqref="F57 H44 H103 F116 H162 F175 H221 F234" xr:uid="{00000000-0002-0000-0600-000006000000}">
      <formula1>0</formula1>
      <formula2>24</formula2>
    </dataValidation>
    <dataValidation type="list" allowBlank="1" showInputMessage="1" showErrorMessage="1" error="Please delete the entry and select a schedule from the drop down list." sqref="E55 E43 E102 E114 E161 E173 E220 E232" xr:uid="{00000000-0002-0000-06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600-000008000000}"/>
    <dataValidation showDropDown="1" showInputMessage="1" showErrorMessage="1" sqref="G33:G34 G92:G93 G151:G152 G210:G211" xr:uid="{00000000-0002-0000-0600-000009000000}"/>
    <dataValidation type="list" allowBlank="1" showInputMessage="1" showErrorMessage="1" sqref="D33 D92 D151 D210" xr:uid="{00000000-0002-0000-0600-00000A000000}">
      <formula1>"VOE, Pay Stubs"</formula1>
    </dataValidation>
    <dataValidation allowBlank="1" showInputMessage="1" showErrorMessage="1" prompt="If Thru Date is not provided, enter the date the VOE was signed." sqref="C44:D44 C103:D103 C162:D162 C221:D221" xr:uid="{00000000-0002-0000-0600-00000B000000}"/>
    <dataValidation allowBlank="1" showInputMessage="1" showErrorMessage="1" prompt="Enter the type of income documentation used to qualify the household." sqref="C33 C92 C151 C210" xr:uid="{00000000-0002-0000-0600-00000C000000}"/>
    <dataValidation allowBlank="1" showInputMessage="1" showErrorMessage="1" prompt="If blank, worksheet calculation assumes the person was employed at position prior to January 1 of the income documentation year." sqref="C35 C94 C153 C212" xr:uid="{00000000-0002-0000-0600-00000D000000}"/>
    <dataValidation allowBlank="1" showInputMessage="1" showErrorMessage="1" prompt="If unknown enter Weekly." sqref="C43:D43 C102:D102 C161:D161 C220:D220" xr:uid="{00000000-0002-0000-0600-00000E000000}"/>
    <dataValidation allowBlank="1" showInputMessage="1" showErrorMessage="1" prompt="Enter the Househol Member Number (1-10) from the Household Summary Tab." sqref="D5" xr:uid="{00000000-0002-0000-0600-00000F000000}"/>
    <dataValidation type="list" allowBlank="1" showInputMessage="1" showErrorMessage="1" sqref="H265" xr:uid="{00000000-0002-0000-0600-000010000000}">
      <formula1>"No, Yes"</formula1>
    </dataValidation>
    <dataValidation allowBlank="1" showInputMessage="1" showErrorMessage="1" prompt="Count full weeks from off season start date to off season end date indicated on VOE." sqref="C265:D265" xr:uid="{00000000-0002-0000-0600-000011000000}"/>
    <dataValidation allowBlank="1" showInputMessage="1" showErrorMessage="1" prompt="It is important to determine the pay schedule to accurately calculate pay periods to date." sqref="F44:G44 C57:E57 C116:E116 F103:G103 C175:E175 F162:G162 C234:E234 F221:G221" xr:uid="{00000000-0002-0000-0600-000012000000}"/>
    <dataValidation allowBlank="1" showInputMessage="1" showErrorMessage="1" prompt="Include vacation, holiday and sick pay in Base Pay." sqref="B66 B125 B184 B243" xr:uid="{00000000-0002-0000-0600-000013000000}"/>
    <dataValidation allowBlank="1" showInputMessage="1" showErrorMessage="1" prompt="Include vacation, holiday and sick time in regular/base hours.  " sqref="B64 B123 B182 B241" xr:uid="{00000000-0002-0000-06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600-000015000000}"/>
    <dataValidation allowBlank="1" showInputMessage="1" showErrorMessage="1" prompt="Monthly Average * Months Remaining in Current Year + Current Year Gross income." sqref="F284:G284" xr:uid="{00000000-0002-0000-06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600-000017000000}"/>
    <dataValidation type="custom" allowBlank="1" showInputMessage="1" showErrorMessage="1" errorTitle="Section" error="Incorrect Section!!" sqref="E41:E42 E44:E51" xr:uid="{00000000-0002-0000-0600-000018000000}">
      <formula1>INDIRECT("$D$33") = "VOE"</formula1>
    </dataValidation>
    <dataValidation type="custom" allowBlank="1" showInputMessage="1" showErrorMessage="1" errorTitle="Section" error="Incorrect Section!!" sqref="F78 C61:E65 C67:E78" xr:uid="{00000000-0002-0000-06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600-00001A000000}">
      <formula1>EDATE(TODAY(),-1200)</formula1>
      <formula2>TODAY()</formula2>
    </dataValidation>
    <dataValidation type="custom" allowBlank="1" showInputMessage="1" showErrorMessage="1" errorTitle="Section" error="Incorrect Section!!" sqref="C238:E242 C244:E255 F255" xr:uid="{00000000-0002-0000-0600-00001B000000}">
      <formula1>INDIRECT("$D$207") = "Pay Stubs"</formula1>
    </dataValidation>
    <dataValidation type="custom" allowBlank="1" showInputMessage="1" showErrorMessage="1" errorTitle="Section" error="Incorrect Section!!" sqref="C179:E183 C185:E196 F196" xr:uid="{00000000-0002-0000-0600-00001C000000}">
      <formula1>INDIRECT("$D$149") = "Pay Stubs"</formula1>
    </dataValidation>
    <dataValidation type="custom" allowBlank="1" showInputMessage="1" showErrorMessage="1" errorTitle="Section" error="Incorrect Section!!" sqref="E159:E160 E162:E169" xr:uid="{00000000-0002-0000-0600-00001D000000}">
      <formula1>INDIRECT("$D$149") = "VOE"</formula1>
    </dataValidation>
    <dataValidation type="custom" allowBlank="1" showInputMessage="1" showErrorMessage="1" errorTitle="Section" error="Incorrect Section!!" sqref="C126:E137 F137 C120:E124" xr:uid="{00000000-0002-0000-0600-00001E000000}">
      <formula1>INDIRECT("$D$91") = "Pay Stubs"</formula1>
    </dataValidation>
    <dataValidation type="custom" allowBlank="1" showInputMessage="1" showErrorMessage="1" errorTitle="Section" error="Incorrect Section!!" sqref="E100:E101 E103:E110" xr:uid="{00000000-0002-0000-0600-00001F000000}">
      <formula1>INDIRECT("$D$91") = "VOE"</formula1>
    </dataValidation>
    <dataValidation type="custom" allowBlank="1" showInputMessage="1" showErrorMessage="1" errorTitle="Section" error="Incorrect Section!!" sqref="E218:E219 E221:E228" xr:uid="{00000000-0002-0000-0600-000020000000}">
      <formula1>INDIRECT("$D$207") = "VOE"</formula1>
    </dataValidation>
  </dataValidations>
  <hyperlinks>
    <hyperlink ref="H287" location="'HH Member 5'!A3" display="Back to Top ^" xr:uid="{00000000-0004-0000-0600-000000000000}"/>
    <hyperlink ref="B9:D9" location="'HH Member 5'!Position2" display="Position 2" xr:uid="{00000000-0004-0000-0600-000001000000}"/>
    <hyperlink ref="B10:D10" location="'HH Member 5'!Position3" display="Position 3" xr:uid="{00000000-0004-0000-0600-000002000000}"/>
    <hyperlink ref="B11:D11" location="'HH Member 5'!Position4" display="Position 4" xr:uid="{00000000-0004-0000-0600-000003000000}"/>
    <hyperlink ref="B12:D12" location="'HH Member 5'!OtherIncome" display="Other Income" xr:uid="{00000000-0004-0000-0600-000004000000}"/>
    <hyperlink ref="B13:D13" location="'HH Member 5'!SeasonalIncome" display="Seasonal Income" xr:uid="{00000000-0004-0000-0600-000005000000}"/>
    <hyperlink ref="B14:D14" location="'HH Member 5'!SelfEmploymentIncome" display="Self Employment Income" xr:uid="{00000000-0004-0000-0600-000006000000}"/>
    <hyperlink ref="B8:D8" location="'HH Member 5'!Position1" display="'HH Member 5'!Position1" xr:uid="{00000000-0004-0000-0600-000007000000}"/>
    <hyperlink ref="H29" location="'HH Member 5'!A3" display="Back to Top ^" xr:uid="{00000000-0004-0000-0600-000008000000}"/>
    <hyperlink ref="H88" location="'HH Member 5'!A3" display="Back to Top ^" xr:uid="{00000000-0004-0000-0600-000009000000}"/>
    <hyperlink ref="H147" location="'HH Member 5'!A3" display="Back to Top ^" xr:uid="{00000000-0004-0000-0600-00000A000000}"/>
    <hyperlink ref="H206" location="'HH Member 5'!A3" display="Back to Top ^" xr:uid="{00000000-0004-0000-0600-00000B000000}"/>
  </hyperlinks>
  <pageMargins left="0.25" right="0.25" top="0.5" bottom="0.5" header="0.3" footer="0.3"/>
  <pageSetup orientation="portrait" blackAndWhite="1" errors="blank" r:id="rId1"/>
  <headerFooter>
    <oddFooter>&amp;R&amp;8 1/1/2023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58"/>
  <sheetViews>
    <sheetView showGridLines="0" showRowColHeaders="0" zoomScaleNormal="100" workbookViewId="0">
      <pane ySplit="2" topLeftCell="A3" activePane="bottomLeft" state="frozen"/>
      <selection pane="bottomLeft" activeCell="D251" sqref="D251"/>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285</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6</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347</v>
      </c>
      <c r="K63" s="403"/>
      <c r="L63" s="32"/>
    </row>
    <row r="64" spans="1:22" ht="16.5" thickBot="1" x14ac:dyDescent="0.3">
      <c r="A64" s="17"/>
      <c r="B64" s="267" t="s">
        <v>345</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352</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345</v>
      </c>
      <c r="C123" s="268"/>
      <c r="D123" s="269"/>
      <c r="E123" s="270"/>
      <c r="F123" s="377"/>
      <c r="G123" s="380"/>
      <c r="H123" s="381"/>
      <c r="I123" s="17"/>
      <c r="J123" s="403" t="s">
        <v>346</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352</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347</v>
      </c>
      <c r="K181" s="403"/>
      <c r="P181" s="26"/>
      <c r="Q181" s="26"/>
      <c r="R181" s="28"/>
      <c r="S181" s="29"/>
      <c r="T181" s="30"/>
      <c r="U181" s="30"/>
      <c r="V181" s="26"/>
    </row>
    <row r="182" spans="1:22" ht="16.5" thickBot="1" x14ac:dyDescent="0.3">
      <c r="A182" s="17"/>
      <c r="B182" s="267" t="s">
        <v>345</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352</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347</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345</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352</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02"/>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187</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Y37ApkOnZZ8iJmBG/NjCMjwZcWbnn6/yvhxMCil16EdjuKRIBsz2pEnfu0vnFGJ0QAg0Yi4dtVdqOXX0N4Cv2A==" saltValue="XRx6GbkDJYF1aQIWf8WCEQ=="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217" priority="129">
      <formula>$H$265= "Yes"</formula>
    </cfRule>
  </conditionalFormatting>
  <conditionalFormatting sqref="E19">
    <cfRule type="expression" dxfId="216" priority="128">
      <formula>$E$19&lt;&gt;""</formula>
    </cfRule>
  </conditionalFormatting>
  <conditionalFormatting sqref="F19">
    <cfRule type="expression" dxfId="215" priority="127">
      <formula>$F$19&lt;&gt; ""</formula>
    </cfRule>
  </conditionalFormatting>
  <conditionalFormatting sqref="H44">
    <cfRule type="cellIs" dxfId="214" priority="66" stopIfTrue="1" operator="greaterThan">
      <formula>$I$44</formula>
    </cfRule>
    <cfRule type="cellIs" dxfId="213" priority="68" stopIfTrue="1" operator="lessThan">
      <formula>$I$44</formula>
    </cfRule>
  </conditionalFormatting>
  <conditionalFormatting sqref="F57">
    <cfRule type="cellIs" dxfId="212" priority="64" stopIfTrue="1" operator="greaterThan">
      <formula>$G$57</formula>
    </cfRule>
    <cfRule type="cellIs" dxfId="211" priority="67" stopIfTrue="1" operator="lessThan">
      <formula>$G$57</formula>
    </cfRule>
  </conditionalFormatting>
  <conditionalFormatting sqref="C57:E57">
    <cfRule type="cellIs" dxfId="210" priority="65" stopIfTrue="1" operator="equal">
      <formula>"Payroll Frequency changed, delete value in F79"</formula>
    </cfRule>
  </conditionalFormatting>
  <conditionalFormatting sqref="B38:H51">
    <cfRule type="expression" dxfId="209" priority="63">
      <formula>$D$33="Pay Stubs"</formula>
    </cfRule>
  </conditionalFormatting>
  <conditionalFormatting sqref="B55:H65 B76:H78 C67:H75 B66 G66:H66">
    <cfRule type="expression" dxfId="208" priority="62">
      <formula>$D$33="VOE"</formula>
    </cfRule>
  </conditionalFormatting>
  <conditionalFormatting sqref="G42 E41:E51">
    <cfRule type="expression" dxfId="207" priority="61">
      <formula>$D$33="Pay Stubs"</formula>
    </cfRule>
  </conditionalFormatting>
  <conditionalFormatting sqref="E55 C61:E65 G65:H65 C67:F78">
    <cfRule type="expression" dxfId="206" priority="60">
      <formula>$D$33="VOE"</formula>
    </cfRule>
  </conditionalFormatting>
  <conditionalFormatting sqref="E33">
    <cfRule type="expression" dxfId="205" priority="59">
      <formula>$D$33 = ""</formula>
    </cfRule>
  </conditionalFormatting>
  <conditionalFormatting sqref="B67:B75">
    <cfRule type="expression" dxfId="204" priority="58">
      <formula>$D$33="VOE"</formula>
    </cfRule>
  </conditionalFormatting>
  <conditionalFormatting sqref="C66">
    <cfRule type="expression" dxfId="203" priority="57">
      <formula>$D$33="VOE"</formula>
    </cfRule>
  </conditionalFormatting>
  <conditionalFormatting sqref="C66">
    <cfRule type="expression" dxfId="202" priority="56">
      <formula>$D$33="VOE"</formula>
    </cfRule>
  </conditionalFormatting>
  <conditionalFormatting sqref="D66:E66">
    <cfRule type="expression" dxfId="201" priority="55">
      <formula>$D$33="VOE"</formula>
    </cfRule>
  </conditionalFormatting>
  <conditionalFormatting sqref="D66:E66">
    <cfRule type="expression" dxfId="200" priority="54">
      <formula>$D$33="VOE"</formula>
    </cfRule>
  </conditionalFormatting>
  <conditionalFormatting sqref="F66">
    <cfRule type="expression" dxfId="199" priority="53">
      <formula>$D$33="VOE"</formula>
    </cfRule>
  </conditionalFormatting>
  <conditionalFormatting sqref="F66">
    <cfRule type="expression" dxfId="198" priority="52">
      <formula>$D$33="VOE"</formula>
    </cfRule>
  </conditionalFormatting>
  <conditionalFormatting sqref="H103">
    <cfRule type="cellIs" dxfId="197" priority="49" stopIfTrue="1" operator="greaterThan">
      <formula>$I$44</formula>
    </cfRule>
    <cfRule type="cellIs" dxfId="196" priority="51" stopIfTrue="1" operator="lessThan">
      <formula>$I$44</formula>
    </cfRule>
  </conditionalFormatting>
  <conditionalFormatting sqref="F116">
    <cfRule type="cellIs" dxfId="195" priority="47" stopIfTrue="1" operator="greaterThan">
      <formula>$G$116</formula>
    </cfRule>
    <cfRule type="cellIs" dxfId="194" priority="50" stopIfTrue="1" operator="lessThan">
      <formula>$G$116</formula>
    </cfRule>
  </conditionalFormatting>
  <conditionalFormatting sqref="C116:E116">
    <cfRule type="cellIs" dxfId="193" priority="48" stopIfTrue="1" operator="equal">
      <formula>"Payroll Frequency changed, delete value in F79"</formula>
    </cfRule>
  </conditionalFormatting>
  <conditionalFormatting sqref="B97:H110">
    <cfRule type="expression" dxfId="192" priority="46">
      <formula>$D$92="Pay Stubs"</formula>
    </cfRule>
  </conditionalFormatting>
  <conditionalFormatting sqref="B114:H124 B135:H137 C126:H134 B125 G125:H125">
    <cfRule type="expression" dxfId="191" priority="45">
      <formula>$D$92="VOE"</formula>
    </cfRule>
  </conditionalFormatting>
  <conditionalFormatting sqref="G101 E100:E110">
    <cfRule type="expression" dxfId="190" priority="44">
      <formula>$D$92="Pay Stubs"</formula>
    </cfRule>
  </conditionalFormatting>
  <conditionalFormatting sqref="E114 C120:E124 G124:H124 C126:F137">
    <cfRule type="expression" dxfId="189" priority="43">
      <formula>$D$92="VOE"</formula>
    </cfRule>
  </conditionalFormatting>
  <conditionalFormatting sqref="E92">
    <cfRule type="expression" dxfId="188" priority="42">
      <formula>$D$92 = ""</formula>
    </cfRule>
  </conditionalFormatting>
  <conditionalFormatting sqref="B126:B134">
    <cfRule type="expression" dxfId="187" priority="41">
      <formula>$D$92="VOE"</formula>
    </cfRule>
  </conditionalFormatting>
  <conditionalFormatting sqref="C125">
    <cfRule type="expression" dxfId="186" priority="40">
      <formula>$D$92="VOE"</formula>
    </cfRule>
  </conditionalFormatting>
  <conditionalFormatting sqref="C125">
    <cfRule type="expression" dxfId="185" priority="39">
      <formula>$D$92="VOE"</formula>
    </cfRule>
  </conditionalFormatting>
  <conditionalFormatting sqref="D125:E125">
    <cfRule type="expression" dxfId="184" priority="38">
      <formula>$D$92="VOE"</formula>
    </cfRule>
  </conditionalFormatting>
  <conditionalFormatting sqref="D125:E125">
    <cfRule type="expression" dxfId="183" priority="37">
      <formula>$D$92="VOE"</formula>
    </cfRule>
  </conditionalFormatting>
  <conditionalFormatting sqref="F125">
    <cfRule type="expression" dxfId="182" priority="36">
      <formula>$D$92="VOE"</formula>
    </cfRule>
  </conditionalFormatting>
  <conditionalFormatting sqref="F125">
    <cfRule type="expression" dxfId="181" priority="35">
      <formula>$D$92="VOE"</formula>
    </cfRule>
  </conditionalFormatting>
  <conditionalFormatting sqref="H162">
    <cfRule type="cellIs" dxfId="180" priority="32" stopIfTrue="1" operator="greaterThan">
      <formula>$I$44</formula>
    </cfRule>
    <cfRule type="cellIs" dxfId="179" priority="34" stopIfTrue="1" operator="lessThan">
      <formula>$I$44</formula>
    </cfRule>
  </conditionalFormatting>
  <conditionalFormatting sqref="F175">
    <cfRule type="cellIs" dxfId="178" priority="30" stopIfTrue="1" operator="greaterThan">
      <formula>$G$175</formula>
    </cfRule>
    <cfRule type="cellIs" dxfId="177" priority="33" stopIfTrue="1" operator="lessThan">
      <formula>$G$175</formula>
    </cfRule>
  </conditionalFormatting>
  <conditionalFormatting sqref="C175:E175">
    <cfRule type="cellIs" dxfId="176" priority="31" stopIfTrue="1" operator="equal">
      <formula>"Payroll Frequency changed, delete value in F79"</formula>
    </cfRule>
  </conditionalFormatting>
  <conditionalFormatting sqref="B156:H169">
    <cfRule type="expression" dxfId="175" priority="29">
      <formula>$D$151="Pay Stubs"</formula>
    </cfRule>
  </conditionalFormatting>
  <conditionalFormatting sqref="B173:H183 B194:H196 C185:H193 B184 G184:H184">
    <cfRule type="expression" dxfId="174" priority="28">
      <formula>$D$151="VOE"</formula>
    </cfRule>
  </conditionalFormatting>
  <conditionalFormatting sqref="G160 E159:E169">
    <cfRule type="expression" dxfId="173" priority="27">
      <formula>$D$151="Pay Stubs"</formula>
    </cfRule>
  </conditionalFormatting>
  <conditionalFormatting sqref="E173 C179:E183 G183:H183 C185:F196">
    <cfRule type="expression" dxfId="172" priority="26">
      <formula>$D$151="VOE"</formula>
    </cfRule>
  </conditionalFormatting>
  <conditionalFormatting sqref="E151">
    <cfRule type="expression" dxfId="171" priority="25">
      <formula>$D$151 = ""</formula>
    </cfRule>
  </conditionalFormatting>
  <conditionalFormatting sqref="B185:B193">
    <cfRule type="expression" dxfId="170" priority="24">
      <formula>$D$151="VOE"</formula>
    </cfRule>
  </conditionalFormatting>
  <conditionalFormatting sqref="C184">
    <cfRule type="expression" dxfId="169" priority="23">
      <formula>$D$151="VOE"</formula>
    </cfRule>
  </conditionalFormatting>
  <conditionalFormatting sqref="C184">
    <cfRule type="expression" dxfId="168" priority="22">
      <formula>$D$151="VOE"</formula>
    </cfRule>
  </conditionalFormatting>
  <conditionalFormatting sqref="D184:E184">
    <cfRule type="expression" dxfId="167" priority="21">
      <formula>$D$151="VOE"</formula>
    </cfRule>
  </conditionalFormatting>
  <conditionalFormatting sqref="D184:E184">
    <cfRule type="expression" dxfId="166" priority="20">
      <formula>$D$151="VOE"</formula>
    </cfRule>
  </conditionalFormatting>
  <conditionalFormatting sqref="F184">
    <cfRule type="expression" dxfId="165" priority="19">
      <formula>$D$151="VOE"</formula>
    </cfRule>
  </conditionalFormatting>
  <conditionalFormatting sqref="F184">
    <cfRule type="expression" dxfId="164" priority="18">
      <formula>$D$151="VOE"</formula>
    </cfRule>
  </conditionalFormatting>
  <conditionalFormatting sqref="F243 C238:E242 G242:H242 C244:F255">
    <cfRule type="expression" dxfId="163" priority="1">
      <formula>$D$210="VOE"</formula>
    </cfRule>
  </conditionalFormatting>
  <conditionalFormatting sqref="H221">
    <cfRule type="cellIs" dxfId="162" priority="15" stopIfTrue="1" operator="greaterThan">
      <formula>$I$44</formula>
    </cfRule>
    <cfRule type="cellIs" dxfId="161" priority="17" stopIfTrue="1" operator="lessThan">
      <formula>$I$44</formula>
    </cfRule>
  </conditionalFormatting>
  <conditionalFormatting sqref="F234">
    <cfRule type="cellIs" dxfId="160" priority="13" stopIfTrue="1" operator="greaterThan">
      <formula>$G$234</formula>
    </cfRule>
    <cfRule type="cellIs" dxfId="159" priority="16" stopIfTrue="1" operator="lessThan">
      <formula>$G$234</formula>
    </cfRule>
  </conditionalFormatting>
  <conditionalFormatting sqref="C234:E234">
    <cfRule type="cellIs" dxfId="158" priority="14" stopIfTrue="1" operator="equal">
      <formula>"Payroll Frequency changed, delete value in F79"</formula>
    </cfRule>
  </conditionalFormatting>
  <conditionalFormatting sqref="B215:H228">
    <cfRule type="expression" dxfId="157" priority="12">
      <formula>$D$210="Pay Stubs"</formula>
    </cfRule>
  </conditionalFormatting>
  <conditionalFormatting sqref="B232:H242 B253:H255 C244:H252 B243 G243:H243">
    <cfRule type="expression" dxfId="156" priority="11">
      <formula>$D$210="VOE"</formula>
    </cfRule>
  </conditionalFormatting>
  <conditionalFormatting sqref="G219 E218:E228">
    <cfRule type="expression" dxfId="155" priority="10">
      <formula>$D$210="Pay Stubs"</formula>
    </cfRule>
  </conditionalFormatting>
  <conditionalFormatting sqref="E232">
    <cfRule type="expression" dxfId="154" priority="9">
      <formula>$D$210="VOE"</formula>
    </cfRule>
  </conditionalFormatting>
  <conditionalFormatting sqref="E210">
    <cfRule type="expression" dxfId="153" priority="8">
      <formula>$D$210 = ""</formula>
    </cfRule>
  </conditionalFormatting>
  <conditionalFormatting sqref="B244:B252">
    <cfRule type="expression" dxfId="152" priority="7">
      <formula>$D$210="VOE"</formula>
    </cfRule>
  </conditionalFormatting>
  <conditionalFormatting sqref="C243">
    <cfRule type="expression" dxfId="151" priority="6">
      <formula>$D$210="VOE"</formula>
    </cfRule>
  </conditionalFormatting>
  <conditionalFormatting sqref="C243">
    <cfRule type="expression" dxfId="150" priority="5">
      <formula>$D$210="VOE"</formula>
    </cfRule>
  </conditionalFormatting>
  <conditionalFormatting sqref="D243:E243">
    <cfRule type="expression" dxfId="149" priority="4">
      <formula>$D$210="VOE"</formula>
    </cfRule>
  </conditionalFormatting>
  <conditionalFormatting sqref="D243:E243">
    <cfRule type="expression" dxfId="148" priority="3">
      <formula>$D$210="VOE"</formula>
    </cfRule>
  </conditionalFormatting>
  <conditionalFormatting sqref="F243">
    <cfRule type="expression" dxfId="147"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700-000000000000}">
      <formula1>EDATE(TODAY(),-1200)</formula1>
      <formula2>TODAY()</formula2>
    </dataValidation>
    <dataValidation type="custom" allowBlank="1" showInputMessage="1" showErrorMessage="1" errorTitle="Section" error="Incorrect Section!!" sqref="F78 C61:E65 C67:E78" xr:uid="{00000000-0002-0000-0700-000001000000}">
      <formula1>INDIRECT("$D$33") = "Pay Stubs"</formula1>
    </dataValidation>
    <dataValidation type="custom" allowBlank="1" showInputMessage="1" showErrorMessage="1" errorTitle="Section" error="Incorrect Section!!" sqref="E41:E42 E44:E51" xr:uid="{00000000-0002-0000-07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700-000003000000}"/>
    <dataValidation allowBlank="1" showInputMessage="1" showErrorMessage="1" prompt="Monthly Average * Months Remaining in Current Year + Current Year Gross income." sqref="F284:G284" xr:uid="{00000000-0002-0000-07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700-000005000000}"/>
    <dataValidation allowBlank="1" showInputMessage="1" showErrorMessage="1" prompt="Include vacation, holiday and sick time in regular/base hours.  " sqref="B64 B123 B182 B241" xr:uid="{00000000-0002-0000-0700-000006000000}"/>
    <dataValidation allowBlank="1" showInputMessage="1" showErrorMessage="1" prompt="Include vacation, holiday and sick pay in Base Pay." sqref="B66 B125 B184 B243" xr:uid="{00000000-0002-0000-0700-000007000000}"/>
    <dataValidation allowBlank="1" showInputMessage="1" showErrorMessage="1" prompt="It is important to determine the pay schedule to accurately calculate pay periods to date." sqref="F44:G44 C57:E57 C116:E116 F103:G103 C175:E175 F162:G162 C234:E234 F221:G221" xr:uid="{00000000-0002-0000-0700-000008000000}"/>
    <dataValidation allowBlank="1" showInputMessage="1" showErrorMessage="1" prompt="Count full weeks from off season start date to off season end date indicated on VOE." sqref="C265:D265" xr:uid="{00000000-0002-0000-0700-000009000000}"/>
    <dataValidation type="list" allowBlank="1" showInputMessage="1" showErrorMessage="1" sqref="H265" xr:uid="{00000000-0002-0000-0700-00000A000000}">
      <formula1>"No, Yes"</formula1>
    </dataValidation>
    <dataValidation allowBlank="1" showInputMessage="1" showErrorMessage="1" prompt="Enter the Househol Member Number (1-10) from the Household Summary Tab." sqref="D5" xr:uid="{00000000-0002-0000-0700-00000B000000}"/>
    <dataValidation allowBlank="1" showInputMessage="1" showErrorMessage="1" prompt="If unknown enter Weekly." sqref="C43:D43 C102:D102 C161:D161 C220:D220" xr:uid="{00000000-0002-0000-0700-00000C000000}"/>
    <dataValidation allowBlank="1" showInputMessage="1" showErrorMessage="1" prompt="If blank, worksheet calculation assumes the person was employed at position prior to January 1 of the income documentation year." sqref="C35 C94 C153 C212" xr:uid="{00000000-0002-0000-0700-00000D000000}"/>
    <dataValidation allowBlank="1" showInputMessage="1" showErrorMessage="1" prompt="Enter the type of income documentation used to qualify the household." sqref="C33 C92 C151 C210" xr:uid="{00000000-0002-0000-0700-00000E000000}"/>
    <dataValidation allowBlank="1" showInputMessage="1" showErrorMessage="1" prompt="If Thru Date is not provided, enter the date the VOE was signed." sqref="C44:D44 C103:D103 C162:D162 C221:D221" xr:uid="{00000000-0002-0000-0700-00000F000000}"/>
    <dataValidation type="list" allowBlank="1" showInputMessage="1" showErrorMessage="1" sqref="D33 D92 D151 D210" xr:uid="{00000000-0002-0000-0700-000010000000}">
      <formula1>"VOE, Pay Stubs"</formula1>
    </dataValidation>
    <dataValidation showDropDown="1" showInputMessage="1" showErrorMessage="1" sqref="G33:G34 G92:G93 G151:G152 G210:G211" xr:uid="{00000000-0002-0000-0700-000011000000}"/>
    <dataValidation allowBlank="1" showInputMessage="1" showErrorMessage="1" prompt="If a range of hours is indicated on the VOE, enter the high end of the range." sqref="C269:D269 C41:D41 C100:D100 C159:D159 C218:D218" xr:uid="{00000000-0002-0000-0700-000012000000}"/>
    <dataValidation type="list" allowBlank="1" showInputMessage="1" showErrorMessage="1" error="Please delete the entry and select a schedule from the drop down list." sqref="E55 E43 E102 E114 E161 E173 E220 E232" xr:uid="{00000000-0002-0000-0700-000013000000}">
      <formula1>"Weekly, Bi-Weekly, Semi-Monthly, Monthly"</formula1>
    </dataValidation>
    <dataValidation type="whole" allowBlank="1" showInputMessage="1" showErrorMessage="1" sqref="F57 H44 H103 F116 H162 F175 H221 F234" xr:uid="{00000000-0002-0000-0700-000014000000}">
      <formula1>0</formula1>
      <formula2>24</formula2>
    </dataValidation>
    <dataValidation allowBlank="1" showInputMessage="1" showErrorMessage="1" prompt="If YTD amount is not listed on the pay stubs leave blank." sqref="F67:F77 F126:F136 F185:F195 F244:F254" xr:uid="{00000000-0002-0000-0700-000015000000}"/>
    <dataValidation type="list" allowBlank="1" showInputMessage="1" showErrorMessage="1" sqref="G65:H65 G42:H42 G124:H124 G101:H101 G183:H183 G160:H160 G242:H242 G219:H219" xr:uid="{00000000-0002-0000-07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700-000017000000}">
      <formula1>0</formula1>
      <formula2>D267</formula2>
    </dataValidation>
    <dataValidation type="whole" operator="lessThanOrEqual" allowBlank="1" showInputMessage="1" showErrorMessage="1" error="Weeks Employed to Date can not exceed Weeks Employed in Calendar Year." sqref="E268" xr:uid="{00000000-0002-0000-0700-000018000000}">
      <formula1>C267</formula1>
    </dataValidation>
    <dataValidation allowBlank="1" showInputMessage="1" showErrorMessage="1" errorTitle="Section" error="Incorrect Section!!" sqref="C125:F125 C66:F66 C184:F184 C243:F243" xr:uid="{00000000-0002-0000-0700-000019000000}"/>
    <dataValidation type="whole" allowBlank="1" showInputMessage="1" showErrorMessage="1" prompt="Enter number of pay periods per year, between 1 and 52." sqref="F19:F26" xr:uid="{00000000-0002-0000-0700-00001A000000}">
      <formula1>1</formula1>
      <formula2>52</formula2>
    </dataValidation>
    <dataValidation type="custom" allowBlank="1" showInputMessage="1" showErrorMessage="1" errorTitle="Section" error="Incorrect Section!!" sqref="C238:E242 C244:E255 F255" xr:uid="{00000000-0002-0000-0700-00001B000000}">
      <formula1>INDIRECT("$D$207") = "Pay Stubs"</formula1>
    </dataValidation>
    <dataValidation type="custom" allowBlank="1" showInputMessage="1" showErrorMessage="1" errorTitle="Section" error="Incorrect Section!!" sqref="C179:E183 C185:E196 F196" xr:uid="{00000000-0002-0000-0700-00001C000000}">
      <formula1>INDIRECT("$D$149") = "Pay Stubs"</formula1>
    </dataValidation>
    <dataValidation type="custom" allowBlank="1" showInputMessage="1" showErrorMessage="1" errorTitle="Section" error="Incorrect Section!!" sqref="E159:E160 E162:E169" xr:uid="{00000000-0002-0000-0700-00001D000000}">
      <formula1>INDIRECT("$D$149") = "VOE"</formula1>
    </dataValidation>
    <dataValidation type="custom" allowBlank="1" showInputMessage="1" showErrorMessage="1" errorTitle="Section" error="Incorrect Section!!" sqref="C126:E137 F137 C120:E124" xr:uid="{00000000-0002-0000-0700-00001E000000}">
      <formula1>INDIRECT("$D$91") = "Pay Stubs"</formula1>
    </dataValidation>
    <dataValidation type="custom" allowBlank="1" showInputMessage="1" showErrorMessage="1" errorTitle="Section" error="Incorrect Section!!" sqref="E100:E101 E103:E110" xr:uid="{00000000-0002-0000-0700-00001F000000}">
      <formula1>INDIRECT("$D$91") = "VOE"</formula1>
    </dataValidation>
    <dataValidation type="custom" allowBlank="1" showInputMessage="1" showErrorMessage="1" errorTitle="Section" error="Incorrect Section!!" sqref="E218:E219 E221:E228" xr:uid="{00000000-0002-0000-0700-000020000000}">
      <formula1>INDIRECT("$D$207") = "VOE"</formula1>
    </dataValidation>
  </dataValidations>
  <hyperlinks>
    <hyperlink ref="H287" location="'HH Member 6'!A3" display="Back to Top ^" xr:uid="{00000000-0004-0000-0700-000000000000}"/>
    <hyperlink ref="B9:D9" location="'HH Member 6'!Position2" display="Position 2" xr:uid="{00000000-0004-0000-0700-000001000000}"/>
    <hyperlink ref="B10:D10" location="'HH Member 6'!Position3" display="Position 3" xr:uid="{00000000-0004-0000-0700-000002000000}"/>
    <hyperlink ref="B11:D11" location="'HH Member 6'!Position4" display="Position 4" xr:uid="{00000000-0004-0000-0700-000003000000}"/>
    <hyperlink ref="B12:D12" location="'HH Member 6'!OtherIncome" display="Other Income" xr:uid="{00000000-0004-0000-0700-000004000000}"/>
    <hyperlink ref="B13:D13" location="'HH Member 6'!SeasonalIncome" display="Seasonal Income" xr:uid="{00000000-0004-0000-0700-000005000000}"/>
    <hyperlink ref="B14:D14" location="'HH Member 6'!SelfEmploymentIncome" display="Self Employment Income" xr:uid="{00000000-0004-0000-0700-000006000000}"/>
    <hyperlink ref="B8:D8" location="'HH Member 6'!Position1" display="'HH Member 6'!Position1" xr:uid="{00000000-0004-0000-0700-000007000000}"/>
    <hyperlink ref="H29" location="'HH Member 6'!A3" display="Back to Top ^" xr:uid="{00000000-0004-0000-0700-000008000000}"/>
    <hyperlink ref="H88" location="'HH Member 6'!A3" display="Back to Top ^" xr:uid="{00000000-0004-0000-0700-000009000000}"/>
    <hyperlink ref="H147" location="'HH Member 6'!A3" display="Back to Top ^" xr:uid="{00000000-0004-0000-0700-00000A000000}"/>
    <hyperlink ref="H206" location="'HH Member 6'!A3" display="Back to Top ^" xr:uid="{00000000-0004-0000-0700-00000B000000}"/>
  </hyperlinks>
  <pageMargins left="0.25" right="0.25" top="0.5" bottom="0.5" header="0.3" footer="0.3"/>
  <pageSetup orientation="portrait" blackAndWhite="1" errors="blank" r:id="rId1"/>
  <headerFooter>
    <oddFooter>&amp;R&amp;8 1/1/2023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58"/>
  <sheetViews>
    <sheetView showGridLines="0" showRowColHeaders="0" zoomScaleNormal="100" workbookViewId="0">
      <pane ySplit="2" topLeftCell="A3" activePane="bottomLeft" state="frozen"/>
      <selection pane="bottomLeft" activeCell="B249" sqref="B249"/>
    </sheetView>
  </sheetViews>
  <sheetFormatPr defaultColWidth="9" defaultRowHeight="0" customHeight="1" zeroHeight="1" x14ac:dyDescent="0.2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25">
      <c r="A1" s="13"/>
      <c r="B1" s="427" t="s">
        <v>293</v>
      </c>
      <c r="C1" s="427"/>
      <c r="D1" s="427"/>
      <c r="E1" s="427"/>
      <c r="F1" s="427"/>
      <c r="G1" s="427"/>
      <c r="H1" s="427"/>
      <c r="I1" s="14"/>
      <c r="K1" s="124"/>
      <c r="L1" s="15"/>
      <c r="M1" s="55"/>
      <c r="N1" s="55"/>
      <c r="O1" s="55"/>
      <c r="P1" s="55"/>
      <c r="Q1" s="55"/>
      <c r="R1" s="55"/>
      <c r="S1" s="55"/>
      <c r="T1" s="55"/>
      <c r="U1" s="55"/>
      <c r="V1" s="55"/>
    </row>
    <row r="2" spans="1:22" ht="22.5" customHeight="1" x14ac:dyDescent="0.3">
      <c r="A2" s="13"/>
      <c r="B2" s="427"/>
      <c r="C2" s="427"/>
      <c r="D2" s="427"/>
      <c r="E2" s="427"/>
      <c r="F2" s="427"/>
      <c r="G2" s="427"/>
      <c r="H2" s="427"/>
      <c r="I2" s="14"/>
      <c r="J2" s="428" t="s">
        <v>265</v>
      </c>
      <c r="K2" s="429"/>
      <c r="L2" s="15"/>
      <c r="M2" s="55"/>
      <c r="N2" s="55"/>
      <c r="O2" s="55"/>
      <c r="P2" s="55"/>
      <c r="Q2" s="55"/>
      <c r="R2" s="55"/>
      <c r="S2" s="55"/>
      <c r="T2" s="55"/>
      <c r="U2" s="55"/>
      <c r="V2" s="55"/>
    </row>
    <row r="3" spans="1:22" ht="38.25" customHeight="1" x14ac:dyDescent="0.25">
      <c r="A3" s="17"/>
      <c r="B3" s="18"/>
      <c r="C3" s="18"/>
      <c r="D3" s="430" t="s">
        <v>286</v>
      </c>
      <c r="E3" s="430"/>
      <c r="F3" s="430"/>
      <c r="G3" s="19"/>
      <c r="H3" s="19"/>
      <c r="I3" s="17"/>
      <c r="J3" s="431"/>
      <c r="K3" s="431"/>
      <c r="L3" s="15"/>
      <c r="M3" s="55"/>
      <c r="N3" s="55"/>
      <c r="O3" s="55"/>
      <c r="P3" s="55"/>
      <c r="Q3" s="55"/>
      <c r="R3" s="55"/>
      <c r="S3" s="55"/>
      <c r="T3" s="55"/>
      <c r="U3" s="55"/>
      <c r="V3" s="55"/>
    </row>
    <row r="4" spans="1:22" ht="16.5" thickBot="1" x14ac:dyDescent="0.3">
      <c r="A4" s="17"/>
      <c r="B4" s="135" t="s">
        <v>56</v>
      </c>
      <c r="C4" s="136"/>
      <c r="D4" s="137"/>
      <c r="E4" s="138"/>
      <c r="F4" s="139"/>
      <c r="G4" s="139"/>
      <c r="H4" s="140"/>
      <c r="I4" s="17"/>
      <c r="J4" s="432" t="s">
        <v>225</v>
      </c>
      <c r="K4" s="432"/>
      <c r="L4" s="15"/>
      <c r="M4" s="55"/>
      <c r="N4" s="55"/>
      <c r="O4" s="55"/>
      <c r="P4" s="55"/>
      <c r="Q4" s="55"/>
      <c r="R4" s="55"/>
      <c r="S4" s="55"/>
      <c r="T4" s="55"/>
      <c r="U4" s="55"/>
      <c r="V4" s="55"/>
    </row>
    <row r="5" spans="1:22" ht="30.75" customHeight="1" thickBot="1" x14ac:dyDescent="0.3">
      <c r="A5" s="20"/>
      <c r="B5" s="141" t="s">
        <v>55</v>
      </c>
      <c r="C5" s="142"/>
      <c r="D5" s="143">
        <v>7</v>
      </c>
      <c r="E5" s="433" t="str">
        <f>IF(D5 = "", "", IF(OR(D5=0, D5&gt;15), "Invalid Household Member Number", IF(VLOOKUP(D5, Name, 2, FALSE) = "", "Name not entered on Household Summary", VLOOKUP(D5, Name, 2, FALSE))))</f>
        <v>Name not entered on Household Summary</v>
      </c>
      <c r="F5" s="434"/>
      <c r="G5" s="434"/>
      <c r="H5" s="435"/>
      <c r="I5" s="17"/>
      <c r="J5" s="351" t="s">
        <v>235</v>
      </c>
      <c r="K5" s="351"/>
      <c r="L5" s="15"/>
      <c r="M5" s="55"/>
      <c r="N5" s="55"/>
      <c r="O5" s="55"/>
      <c r="P5" s="55"/>
      <c r="Q5" s="55"/>
      <c r="R5" s="55"/>
      <c r="S5" s="55"/>
      <c r="T5" s="55"/>
      <c r="U5" s="55"/>
      <c r="V5" s="55"/>
    </row>
    <row r="6" spans="1:22" ht="15" customHeight="1" x14ac:dyDescent="0.25">
      <c r="A6" s="17"/>
      <c r="B6" s="144"/>
      <c r="C6" s="145"/>
      <c r="D6" s="146"/>
      <c r="E6" s="147"/>
      <c r="F6" s="148" t="s">
        <v>117</v>
      </c>
      <c r="G6" s="149"/>
      <c r="H6" s="150"/>
      <c r="I6" s="17"/>
      <c r="J6" s="351" t="s">
        <v>263</v>
      </c>
      <c r="K6" s="351"/>
      <c r="L6" s="15"/>
      <c r="M6" s="55"/>
      <c r="N6" s="55"/>
      <c r="O6" s="55"/>
      <c r="P6" s="55"/>
      <c r="Q6" s="55"/>
      <c r="R6" s="55"/>
      <c r="S6" s="55"/>
      <c r="T6" s="55"/>
      <c r="U6" s="55"/>
      <c r="V6" s="55"/>
    </row>
    <row r="7" spans="1:22" ht="15.75" customHeight="1" x14ac:dyDescent="0.25">
      <c r="A7" s="17"/>
      <c r="B7" s="151" t="s">
        <v>58</v>
      </c>
      <c r="C7" s="152"/>
      <c r="D7" s="153"/>
      <c r="E7" s="154" t="s">
        <v>48</v>
      </c>
      <c r="F7" s="154" t="s">
        <v>118</v>
      </c>
      <c r="G7" s="149"/>
      <c r="H7" s="150"/>
      <c r="I7" s="17"/>
      <c r="J7" s="351" t="s">
        <v>264</v>
      </c>
      <c r="K7" s="351"/>
      <c r="L7" s="15"/>
      <c r="M7" s="55"/>
      <c r="N7" s="55"/>
      <c r="O7" s="55"/>
      <c r="P7" s="55"/>
      <c r="Q7" s="55"/>
      <c r="R7" s="55"/>
      <c r="S7" s="55"/>
      <c r="T7" s="55"/>
      <c r="U7" s="55"/>
      <c r="V7" s="55"/>
    </row>
    <row r="8" spans="1:22" ht="15.75" customHeight="1" x14ac:dyDescent="0.25">
      <c r="A8" s="17"/>
      <c r="B8" s="423" t="str">
        <f>IF(D31 = "", "Position 1", D31)</f>
        <v>Position 1</v>
      </c>
      <c r="C8" s="423"/>
      <c r="D8" s="423"/>
      <c r="E8" s="121" t="s">
        <v>281</v>
      </c>
      <c r="F8" s="155">
        <f>IF(D33="VOE",IF(H49&gt;G49,H49,G49),IF(D33="Pay Stubs",IF(H78&gt;G78,H78,G78),0))</f>
        <v>0</v>
      </c>
      <c r="G8" s="425" t="s">
        <v>105</v>
      </c>
      <c r="H8" s="426"/>
      <c r="I8" s="17"/>
      <c r="J8" s="403" t="s">
        <v>266</v>
      </c>
      <c r="K8" s="403"/>
      <c r="L8" s="15"/>
      <c r="M8" s="55"/>
      <c r="N8" s="55"/>
      <c r="O8" s="55"/>
      <c r="P8" s="55"/>
      <c r="Q8" s="55"/>
      <c r="R8" s="55"/>
      <c r="S8" s="55"/>
      <c r="T8" s="55"/>
      <c r="U8" s="55"/>
      <c r="V8" s="55"/>
    </row>
    <row r="9" spans="1:22" ht="15.75" x14ac:dyDescent="0.25">
      <c r="A9" s="17"/>
      <c r="B9" s="423" t="str">
        <f>IF(D90 = "", "Position 2", D90)</f>
        <v>Position 2</v>
      </c>
      <c r="C9" s="423"/>
      <c r="D9" s="423"/>
      <c r="E9" s="121" t="s">
        <v>288</v>
      </c>
      <c r="F9" s="155">
        <f>IF(D92="VOE",IF(H108&gt;G108,H108,G108),IF(D92="Pay Stubs",IF(H137&gt;G137,H137,G137),0))</f>
        <v>0</v>
      </c>
      <c r="G9" s="425"/>
      <c r="H9" s="426"/>
      <c r="I9" s="17"/>
      <c r="J9" s="351" t="s">
        <v>233</v>
      </c>
      <c r="K9" s="351"/>
      <c r="L9" s="15"/>
      <c r="M9" s="55"/>
      <c r="N9" s="55"/>
      <c r="O9" s="55"/>
      <c r="P9" s="55"/>
      <c r="Q9" s="55"/>
      <c r="R9" s="55"/>
      <c r="S9" s="55"/>
      <c r="T9" s="55"/>
      <c r="U9" s="55"/>
      <c r="V9" s="55"/>
    </row>
    <row r="10" spans="1:22" ht="15.75" customHeight="1" x14ac:dyDescent="0.25">
      <c r="A10" s="17"/>
      <c r="B10" s="423" t="str">
        <f>IF(D149 = "", "Position 3", D149)</f>
        <v>Position 3</v>
      </c>
      <c r="C10" s="423"/>
      <c r="D10" s="423"/>
      <c r="E10" s="121" t="s">
        <v>289</v>
      </c>
      <c r="F10" s="155">
        <f>IF(D151="VOE",IF(H167&gt;G167,H167,G167),IF(D151="Pay Stubs",IF(H196&gt;G196,H196,G196),0))</f>
        <v>0</v>
      </c>
      <c r="G10" s="425"/>
      <c r="H10" s="426"/>
      <c r="I10" s="17"/>
      <c r="J10" s="351" t="s">
        <v>234</v>
      </c>
      <c r="K10" s="351"/>
      <c r="L10" s="15"/>
      <c r="M10" s="55"/>
      <c r="N10" s="55"/>
      <c r="O10" s="55"/>
      <c r="P10" s="55"/>
      <c r="Q10" s="55"/>
      <c r="R10" s="55"/>
      <c r="S10" s="55"/>
      <c r="T10" s="55"/>
      <c r="U10" s="55"/>
      <c r="V10" s="55"/>
    </row>
    <row r="11" spans="1:22" ht="15.75" customHeight="1" x14ac:dyDescent="0.25">
      <c r="A11" s="17"/>
      <c r="B11" s="423" t="str">
        <f>IF(D208 = "", "Position 4", D208)</f>
        <v>Position 4</v>
      </c>
      <c r="C11" s="423"/>
      <c r="D11" s="423"/>
      <c r="E11" s="121" t="s">
        <v>290</v>
      </c>
      <c r="F11" s="155">
        <f>IF(D210="VOE",IF(H226&gt;G226,H226,G226),IF(D210="Pay Stubs",IF(H255&gt;G255,H255,G255),0))</f>
        <v>0</v>
      </c>
      <c r="G11" s="425"/>
      <c r="H11" s="426"/>
      <c r="I11" s="17"/>
      <c r="J11" s="351" t="s">
        <v>267</v>
      </c>
      <c r="K11" s="351"/>
      <c r="L11" s="15"/>
      <c r="M11" s="55"/>
      <c r="N11" s="55"/>
      <c r="O11" s="55"/>
      <c r="P11" s="55"/>
      <c r="Q11" s="55"/>
      <c r="R11" s="55"/>
      <c r="S11" s="55"/>
      <c r="T11" s="55"/>
      <c r="U11" s="55"/>
      <c r="V11" s="55"/>
    </row>
    <row r="12" spans="1:22" ht="15.75" x14ac:dyDescent="0.25">
      <c r="A12" s="17"/>
      <c r="B12" s="423" t="s">
        <v>33</v>
      </c>
      <c r="C12" s="423"/>
      <c r="D12" s="423"/>
      <c r="E12" s="156" t="s">
        <v>116</v>
      </c>
      <c r="F12" s="157">
        <f>G27</f>
        <v>0</v>
      </c>
      <c r="G12" s="149"/>
      <c r="H12" s="150"/>
      <c r="I12" s="17"/>
      <c r="J12" s="351" t="s">
        <v>268</v>
      </c>
      <c r="K12" s="351"/>
      <c r="N12" s="55"/>
      <c r="O12" s="55"/>
      <c r="P12" s="55"/>
      <c r="Q12" s="55"/>
      <c r="R12" s="55"/>
      <c r="S12" s="55"/>
      <c r="T12" s="55"/>
      <c r="U12" s="55"/>
      <c r="V12" s="55"/>
    </row>
    <row r="13" spans="1:22" ht="15.75" x14ac:dyDescent="0.25">
      <c r="A13" s="17"/>
      <c r="B13" s="423" t="s">
        <v>91</v>
      </c>
      <c r="C13" s="423"/>
      <c r="D13" s="423"/>
      <c r="E13" s="156" t="s">
        <v>291</v>
      </c>
      <c r="F13" s="157">
        <f>IF(AND(OR(H274 = "", H274 = 0), OR(G274 = "", G274 = 0)), 0, IF(H274&gt; G274, H274, G274))</f>
        <v>0</v>
      </c>
      <c r="G13" s="149"/>
      <c r="H13" s="150"/>
      <c r="I13" s="17"/>
      <c r="J13" s="424"/>
      <c r="K13" s="424"/>
      <c r="N13" s="55"/>
      <c r="O13" s="55"/>
      <c r="P13" s="55"/>
      <c r="Q13" s="55"/>
      <c r="R13" s="55"/>
      <c r="S13" s="55"/>
      <c r="T13" s="55"/>
      <c r="U13" s="55"/>
      <c r="V13" s="55"/>
    </row>
    <row r="14" spans="1:22" ht="15.75" x14ac:dyDescent="0.25">
      <c r="A14" s="17"/>
      <c r="B14" s="423" t="s">
        <v>28</v>
      </c>
      <c r="C14" s="423"/>
      <c r="D14" s="423"/>
      <c r="E14" s="156" t="s">
        <v>292</v>
      </c>
      <c r="F14" s="157">
        <f>H284</f>
        <v>0</v>
      </c>
      <c r="G14" s="149"/>
      <c r="H14" s="150"/>
      <c r="I14" s="17"/>
      <c r="J14" s="402" t="s">
        <v>226</v>
      </c>
      <c r="K14" s="402"/>
      <c r="L14" s="15"/>
      <c r="M14" s="55"/>
      <c r="N14" s="55"/>
      <c r="O14" s="55"/>
      <c r="P14" s="55"/>
      <c r="Q14" s="55"/>
      <c r="R14" s="55"/>
      <c r="S14" s="55"/>
      <c r="T14" s="55"/>
      <c r="U14" s="55"/>
      <c r="V14" s="55"/>
    </row>
    <row r="15" spans="1:22" ht="31.5" customHeight="1" x14ac:dyDescent="0.25">
      <c r="A15" s="17"/>
      <c r="B15" s="421" t="s">
        <v>13</v>
      </c>
      <c r="C15" s="421"/>
      <c r="D15" s="421"/>
      <c r="E15" s="156"/>
      <c r="F15" s="157">
        <f>SUM(F8:F14)</f>
        <v>0</v>
      </c>
      <c r="G15" s="158"/>
      <c r="H15" s="159"/>
      <c r="I15" s="17"/>
      <c r="J15" s="403" t="s">
        <v>227</v>
      </c>
      <c r="K15" s="403"/>
      <c r="L15" s="15"/>
      <c r="M15" s="55"/>
      <c r="N15" s="55"/>
      <c r="O15" s="55"/>
      <c r="P15" s="55"/>
      <c r="Q15" s="55"/>
      <c r="R15" s="55"/>
      <c r="S15" s="55"/>
      <c r="T15" s="55"/>
      <c r="U15" s="55"/>
      <c r="V15" s="55"/>
    </row>
    <row r="16" spans="1:22" ht="16.5" thickBot="1" x14ac:dyDescent="0.3">
      <c r="A16" s="17"/>
      <c r="B16" s="160"/>
      <c r="C16" s="160"/>
      <c r="D16" s="160"/>
      <c r="E16" s="160"/>
      <c r="F16" s="160"/>
      <c r="G16" s="160"/>
      <c r="H16" s="160"/>
      <c r="I16" s="17"/>
      <c r="J16" s="403"/>
      <c r="K16" s="403"/>
      <c r="L16" s="15"/>
      <c r="M16" s="55"/>
      <c r="N16" s="55"/>
      <c r="O16" s="55"/>
      <c r="P16" s="55"/>
      <c r="Q16" s="55"/>
      <c r="R16" s="55"/>
      <c r="S16" s="55"/>
      <c r="T16" s="55"/>
      <c r="U16" s="55"/>
      <c r="V16" s="55"/>
    </row>
    <row r="17" spans="1:22" ht="16.5" thickTop="1" x14ac:dyDescent="0.25">
      <c r="A17" s="17"/>
      <c r="B17" s="73"/>
      <c r="C17" s="73"/>
      <c r="D17" s="73"/>
      <c r="E17" s="73"/>
      <c r="F17" s="73"/>
      <c r="G17" s="73"/>
      <c r="H17" s="73"/>
      <c r="I17" s="17"/>
      <c r="J17" s="403"/>
      <c r="K17" s="403"/>
      <c r="L17" s="15"/>
      <c r="M17" s="55"/>
      <c r="N17" s="55"/>
      <c r="O17" s="55"/>
      <c r="P17" s="55"/>
      <c r="Q17" s="55"/>
      <c r="R17" s="55"/>
      <c r="S17" s="55"/>
      <c r="T17" s="55"/>
      <c r="U17" s="55"/>
      <c r="V17" s="55"/>
    </row>
    <row r="18" spans="1:22" ht="37.5" thickBot="1" x14ac:dyDescent="0.3">
      <c r="A18" s="17"/>
      <c r="B18" s="161" t="s">
        <v>10</v>
      </c>
      <c r="C18" s="162" t="s">
        <v>73</v>
      </c>
      <c r="D18" s="163"/>
      <c r="E18" s="164" t="s">
        <v>11</v>
      </c>
      <c r="F18" s="165" t="s">
        <v>270</v>
      </c>
      <c r="G18" s="166" t="s">
        <v>13</v>
      </c>
      <c r="H18" s="167"/>
      <c r="I18" s="17"/>
      <c r="J18" s="402" t="s">
        <v>228</v>
      </c>
      <c r="K18" s="402"/>
      <c r="L18" s="15"/>
      <c r="M18" s="55"/>
      <c r="N18" s="55"/>
      <c r="O18" s="55"/>
      <c r="P18" s="55"/>
      <c r="Q18" s="55"/>
      <c r="R18" s="55"/>
      <c r="S18" s="55"/>
      <c r="T18" s="55"/>
      <c r="U18" s="55"/>
      <c r="V18" s="55"/>
    </row>
    <row r="19" spans="1:22" ht="32.25" customHeight="1" x14ac:dyDescent="0.25">
      <c r="A19" s="17"/>
      <c r="B19" s="168"/>
      <c r="C19" s="398" t="s">
        <v>23</v>
      </c>
      <c r="D19" s="422"/>
      <c r="E19" s="169"/>
      <c r="F19" s="170"/>
      <c r="G19" s="171">
        <f>IF(F19 = "", 0, E19*F19)</f>
        <v>0</v>
      </c>
      <c r="H19" s="150"/>
      <c r="J19" s="403" t="s">
        <v>278</v>
      </c>
      <c r="K19" s="403"/>
      <c r="L19" s="15"/>
      <c r="M19" s="55"/>
      <c r="N19" s="55"/>
      <c r="O19" s="55"/>
      <c r="P19" s="55"/>
      <c r="Q19" s="55"/>
      <c r="R19" s="55"/>
      <c r="S19" s="55"/>
      <c r="T19" s="55"/>
      <c r="U19" s="55"/>
      <c r="V19" s="55"/>
    </row>
    <row r="20" spans="1:22" ht="28.5" customHeight="1" x14ac:dyDescent="0.25">
      <c r="A20" s="17"/>
      <c r="B20" s="168"/>
      <c r="C20" s="414" t="s">
        <v>24</v>
      </c>
      <c r="D20" s="415"/>
      <c r="E20" s="172"/>
      <c r="F20" s="173"/>
      <c r="G20" s="171">
        <f t="shared" ref="G20:G24" si="0">IF(F20 = "", 0, E20*F20)</f>
        <v>0</v>
      </c>
      <c r="H20" s="150"/>
      <c r="J20" s="125" t="s">
        <v>279</v>
      </c>
      <c r="K20" s="416" t="s">
        <v>229</v>
      </c>
      <c r="L20" s="16"/>
    </row>
    <row r="21" spans="1:22" ht="15" customHeight="1" x14ac:dyDescent="0.25">
      <c r="A21" s="17"/>
      <c r="B21" s="168"/>
      <c r="C21" s="414" t="s">
        <v>25</v>
      </c>
      <c r="D21" s="415"/>
      <c r="E21" s="172"/>
      <c r="F21" s="173"/>
      <c r="G21" s="171">
        <f t="shared" si="0"/>
        <v>0</v>
      </c>
      <c r="H21" s="150"/>
      <c r="J21" s="126" t="s">
        <v>271</v>
      </c>
      <c r="K21" s="416"/>
    </row>
    <row r="22" spans="1:22" ht="15" customHeight="1" x14ac:dyDescent="0.25">
      <c r="A22" s="17"/>
      <c r="B22" s="168"/>
      <c r="C22" s="414" t="s">
        <v>26</v>
      </c>
      <c r="D22" s="415"/>
      <c r="E22" s="172"/>
      <c r="F22" s="173"/>
      <c r="G22" s="171">
        <f t="shared" si="0"/>
        <v>0</v>
      </c>
      <c r="H22" s="150"/>
      <c r="J22" s="126" t="s">
        <v>272</v>
      </c>
      <c r="K22" s="416"/>
    </row>
    <row r="23" spans="1:22" ht="15" customHeight="1" x14ac:dyDescent="0.25">
      <c r="A23" s="17"/>
      <c r="B23" s="168"/>
      <c r="C23" s="414" t="s">
        <v>14</v>
      </c>
      <c r="D23" s="415"/>
      <c r="E23" s="172"/>
      <c r="F23" s="173"/>
      <c r="G23" s="171">
        <f t="shared" si="0"/>
        <v>0</v>
      </c>
      <c r="H23" s="150"/>
      <c r="J23" s="126" t="s">
        <v>273</v>
      </c>
      <c r="K23" s="416"/>
    </row>
    <row r="24" spans="1:22" ht="15" customHeight="1" x14ac:dyDescent="0.25">
      <c r="A24" s="17"/>
      <c r="B24" s="168"/>
      <c r="C24" s="414" t="s">
        <v>15</v>
      </c>
      <c r="D24" s="415"/>
      <c r="E24" s="172"/>
      <c r="F24" s="173"/>
      <c r="G24" s="171">
        <f t="shared" si="0"/>
        <v>0</v>
      </c>
      <c r="H24" s="150"/>
      <c r="J24" s="126" t="s">
        <v>274</v>
      </c>
      <c r="K24" s="416"/>
    </row>
    <row r="25" spans="1:22" ht="15" customHeight="1" thickBot="1" x14ac:dyDescent="0.3">
      <c r="A25" s="17"/>
      <c r="B25" s="168"/>
      <c r="C25" s="417" t="s">
        <v>65</v>
      </c>
      <c r="D25" s="418"/>
      <c r="E25" s="172"/>
      <c r="F25" s="173"/>
      <c r="G25" s="171">
        <f>E25*F25*0.75</f>
        <v>0</v>
      </c>
      <c r="H25" s="174" t="s">
        <v>82</v>
      </c>
      <c r="J25" s="126" t="s">
        <v>275</v>
      </c>
      <c r="K25" s="416"/>
    </row>
    <row r="26" spans="1:22" ht="15" customHeight="1" thickBot="1" x14ac:dyDescent="0.3">
      <c r="A26" s="17"/>
      <c r="B26" s="168"/>
      <c r="C26" s="419" t="s">
        <v>120</v>
      </c>
      <c r="D26" s="420"/>
      <c r="E26" s="175"/>
      <c r="F26" s="176"/>
      <c r="G26" s="171">
        <f>IF(F26 = "", 0, E26*F26)</f>
        <v>0</v>
      </c>
      <c r="H26" s="174"/>
      <c r="J26" s="126" t="s">
        <v>276</v>
      </c>
      <c r="K26" s="416"/>
    </row>
    <row r="27" spans="1:22" ht="15" customHeight="1" x14ac:dyDescent="0.25">
      <c r="A27" s="17"/>
      <c r="B27" s="177"/>
      <c r="C27" s="152"/>
      <c r="D27" s="152"/>
      <c r="E27" s="178"/>
      <c r="F27" s="179" t="s">
        <v>13</v>
      </c>
      <c r="G27" s="180">
        <f>SUM(G19:G26)</f>
        <v>0</v>
      </c>
      <c r="H27" s="159"/>
      <c r="I27" s="17"/>
      <c r="J27" s="126" t="s">
        <v>277</v>
      </c>
      <c r="K27" s="416"/>
    </row>
    <row r="28" spans="1:22" ht="15" customHeight="1" x14ac:dyDescent="0.25">
      <c r="A28" s="17"/>
      <c r="B28" s="73"/>
      <c r="C28" s="78"/>
      <c r="D28" s="78"/>
      <c r="E28" s="181"/>
      <c r="F28" s="182"/>
      <c r="G28" s="183"/>
      <c r="H28" s="73"/>
      <c r="I28" s="17"/>
      <c r="J28" s="351"/>
      <c r="K28" s="351"/>
    </row>
    <row r="29" spans="1:22" ht="16.5" thickBot="1" x14ac:dyDescent="0.3">
      <c r="A29" s="17"/>
      <c r="B29" s="184" t="s">
        <v>59</v>
      </c>
      <c r="C29" s="185"/>
      <c r="D29" s="186" t="str">
        <f>E5</f>
        <v>Name not entered on Household Summary</v>
      </c>
      <c r="E29" s="185"/>
      <c r="F29" s="185"/>
      <c r="G29" s="185"/>
      <c r="H29" s="321" t="s">
        <v>238</v>
      </c>
      <c r="I29" s="22"/>
      <c r="J29" s="351"/>
      <c r="K29" s="351"/>
    </row>
    <row r="30" spans="1:22" ht="17.25" customHeight="1" thickTop="1" thickBot="1" x14ac:dyDescent="0.3">
      <c r="A30" s="17"/>
      <c r="B30" s="187"/>
      <c r="C30" s="188"/>
      <c r="D30" s="189"/>
      <c r="E30" s="189"/>
      <c r="F30" s="189"/>
      <c r="G30" s="189"/>
      <c r="H30" s="190"/>
      <c r="I30" s="17"/>
      <c r="J30" s="413" t="s">
        <v>336</v>
      </c>
      <c r="K30" s="413"/>
    </row>
    <row r="31" spans="1:22" ht="16.5" customHeight="1" thickBot="1" x14ac:dyDescent="0.3">
      <c r="A31" s="17"/>
      <c r="B31" s="191" t="s">
        <v>30</v>
      </c>
      <c r="C31" s="188" t="s">
        <v>6</v>
      </c>
      <c r="D31" s="352"/>
      <c r="E31" s="353"/>
      <c r="F31" s="353"/>
      <c r="G31" s="354"/>
      <c r="H31" s="192" t="str">
        <f>IF(D33="VOE", E43, IF(D33 = "Pay Stubs", E55, ""))</f>
        <v/>
      </c>
      <c r="I31" s="22"/>
      <c r="J31" s="351" t="s">
        <v>342</v>
      </c>
      <c r="K31" s="351"/>
    </row>
    <row r="32" spans="1:22" ht="16.5" customHeight="1" thickBot="1" x14ac:dyDescent="0.3">
      <c r="A32" s="17"/>
      <c r="B32" s="191"/>
      <c r="C32" s="188"/>
      <c r="D32" s="193"/>
      <c r="E32" s="194"/>
      <c r="F32" s="194"/>
      <c r="G32" s="195" t="s">
        <v>70</v>
      </c>
      <c r="H32" s="196" t="s">
        <v>61</v>
      </c>
      <c r="I32" s="22"/>
      <c r="J32" s="351" t="s">
        <v>318</v>
      </c>
      <c r="K32" s="351"/>
    </row>
    <row r="33" spans="1:25" ht="16.5" customHeight="1" thickBot="1" x14ac:dyDescent="0.3">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343</v>
      </c>
      <c r="K33" s="351"/>
    </row>
    <row r="34" spans="1:25" ht="7.5" customHeight="1" thickBot="1" x14ac:dyDescent="0.3">
      <c r="A34" s="17"/>
      <c r="B34" s="191"/>
      <c r="C34" s="188"/>
      <c r="D34" s="203"/>
      <c r="E34" s="200"/>
      <c r="F34" s="195" t="s">
        <v>22</v>
      </c>
      <c r="G34" s="195" t="s">
        <v>72</v>
      </c>
      <c r="H34" s="196" t="s">
        <v>69</v>
      </c>
      <c r="I34" s="22"/>
      <c r="J34" s="351"/>
      <c r="K34" s="351"/>
    </row>
    <row r="35" spans="1:25" ht="16.5" thickBot="1" x14ac:dyDescent="0.3">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3">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25">
      <c r="A37" s="17"/>
      <c r="B37" s="168"/>
      <c r="C37" s="78"/>
      <c r="D37" s="213"/>
      <c r="E37" s="214"/>
      <c r="F37" s="214"/>
      <c r="G37" s="78"/>
      <c r="H37" s="215"/>
      <c r="I37" s="22"/>
      <c r="J37" s="127"/>
      <c r="K37" s="128"/>
    </row>
    <row r="38" spans="1:25" ht="15.75" customHeight="1" x14ac:dyDescent="0.25">
      <c r="A38" s="17"/>
      <c r="B38" s="216" t="s">
        <v>9</v>
      </c>
      <c r="C38" s="355" t="s">
        <v>38</v>
      </c>
      <c r="D38" s="355"/>
      <c r="E38" s="355"/>
      <c r="F38" s="355"/>
      <c r="G38" s="355"/>
      <c r="H38" s="356"/>
      <c r="I38" s="22"/>
      <c r="J38" s="404" t="s">
        <v>178</v>
      </c>
      <c r="K38" s="404"/>
    </row>
    <row r="39" spans="1:25" ht="15.75" x14ac:dyDescent="0.25">
      <c r="A39" s="17"/>
      <c r="B39" s="217"/>
      <c r="C39" s="78"/>
      <c r="D39" s="213"/>
      <c r="E39" s="218"/>
      <c r="F39" s="218"/>
      <c r="G39" s="78"/>
      <c r="H39" s="219"/>
      <c r="I39" s="22"/>
      <c r="J39" s="403"/>
      <c r="K39" s="403"/>
    </row>
    <row r="40" spans="1:25" ht="24" customHeight="1" thickBot="1" x14ac:dyDescent="0.3">
      <c r="A40" s="17"/>
      <c r="B40" s="217"/>
      <c r="C40" s="73"/>
      <c r="D40" s="73"/>
      <c r="E40" s="220" t="s">
        <v>37</v>
      </c>
      <c r="F40" s="221" t="s">
        <v>50</v>
      </c>
      <c r="G40" s="221" t="s">
        <v>49</v>
      </c>
      <c r="H40" s="221" t="s">
        <v>51</v>
      </c>
      <c r="I40" s="24"/>
      <c r="J40" s="403" t="s">
        <v>319</v>
      </c>
      <c r="K40" s="403"/>
    </row>
    <row r="41" spans="1:25" ht="22.5" customHeight="1" thickBot="1" x14ac:dyDescent="0.3">
      <c r="A41" s="17"/>
      <c r="B41" s="168"/>
      <c r="C41" s="406" t="s">
        <v>34</v>
      </c>
      <c r="D41" s="407"/>
      <c r="E41" s="222"/>
      <c r="F41" s="223"/>
      <c r="G41" s="224"/>
      <c r="H41" s="225"/>
      <c r="I41" s="22"/>
      <c r="J41" s="403"/>
      <c r="K41" s="403"/>
      <c r="P41" s="25"/>
      <c r="Q41" s="26"/>
      <c r="R41" s="26"/>
      <c r="S41" s="26"/>
      <c r="T41" s="26"/>
      <c r="U41" s="26"/>
      <c r="V41" s="26"/>
      <c r="W41" s="26"/>
      <c r="X41" s="26"/>
      <c r="Y41" s="26"/>
    </row>
    <row r="42" spans="1:25" ht="16.5" thickBot="1" x14ac:dyDescent="0.3">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320</v>
      </c>
      <c r="K42" s="130" t="s">
        <v>321</v>
      </c>
      <c r="P42" s="27"/>
      <c r="Q42" s="26"/>
      <c r="R42" s="28"/>
      <c r="S42" s="29"/>
      <c r="T42" s="30"/>
      <c r="U42" s="30"/>
      <c r="V42" s="26"/>
    </row>
    <row r="43" spans="1:25" ht="15.75" customHeight="1" x14ac:dyDescent="0.25">
      <c r="A43" s="17"/>
      <c r="B43" s="357"/>
      <c r="C43" s="406" t="s">
        <v>35</v>
      </c>
      <c r="D43" s="407"/>
      <c r="E43" s="227"/>
      <c r="F43" s="360" t="str">
        <f>IF(AND(E43 &lt;&gt; "Monthly", E43 &lt;&gt; "Semi-Monthly", H44&gt;0), "Payroll Frequency changed, delete value in H66", "")</f>
        <v/>
      </c>
      <c r="G43" s="361"/>
      <c r="H43" s="362"/>
      <c r="I43" s="22"/>
      <c r="J43" s="403" t="s">
        <v>322</v>
      </c>
      <c r="K43" s="403"/>
      <c r="P43" s="26"/>
      <c r="Q43" s="26"/>
      <c r="R43" s="28"/>
      <c r="S43" s="29"/>
      <c r="T43" s="30"/>
      <c r="U43" s="30"/>
      <c r="V43" s="26"/>
    </row>
    <row r="44" spans="1:25" ht="15.75" customHeight="1" x14ac:dyDescent="0.2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323</v>
      </c>
      <c r="K44" s="351"/>
      <c r="P44" s="26"/>
      <c r="Q44" s="26"/>
      <c r="R44" s="28"/>
      <c r="S44" s="29"/>
      <c r="T44" s="30"/>
      <c r="U44" s="30"/>
      <c r="V44" s="26"/>
    </row>
    <row r="45" spans="1:25" ht="15.75" customHeight="1" x14ac:dyDescent="0.2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2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25">
      <c r="A47" s="17"/>
      <c r="B47" s="236"/>
      <c r="C47" s="366" t="s">
        <v>29</v>
      </c>
      <c r="D47" s="367"/>
      <c r="E47" s="237"/>
      <c r="F47" s="238"/>
      <c r="G47" s="239"/>
      <c r="H47" s="240"/>
      <c r="I47" s="23"/>
      <c r="J47" s="403" t="s">
        <v>324</v>
      </c>
      <c r="K47" s="403"/>
      <c r="P47" s="26"/>
      <c r="Q47" s="26"/>
      <c r="R47" s="28"/>
      <c r="S47" s="29"/>
      <c r="T47" s="30"/>
      <c r="U47" s="30"/>
      <c r="V47" s="26"/>
    </row>
    <row r="48" spans="1:25" ht="15.75" customHeight="1" x14ac:dyDescent="0.2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2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25">
      <c r="A50" s="17"/>
      <c r="B50" s="236"/>
      <c r="C50" s="364" t="str">
        <f>IF(E44="","Gross Pay Prior Year",CONCATENATE("Gross Pay ",YEAR(E44)-1))</f>
        <v>Gross Pay Prior Year</v>
      </c>
      <c r="D50" s="365"/>
      <c r="E50" s="243"/>
      <c r="F50" s="183"/>
      <c r="G50" s="183"/>
      <c r="H50" s="245"/>
      <c r="I50" s="22"/>
      <c r="J50" s="351" t="s">
        <v>325</v>
      </c>
      <c r="K50" s="351"/>
      <c r="P50" s="26"/>
      <c r="Q50" s="26"/>
      <c r="R50" s="28"/>
      <c r="S50" s="29"/>
      <c r="T50" s="30"/>
      <c r="U50" s="30"/>
      <c r="V50" s="26"/>
    </row>
    <row r="51" spans="1:22" ht="15.75" customHeight="1" thickBot="1" x14ac:dyDescent="0.3">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25">
      <c r="A52" s="17"/>
      <c r="B52" s="168"/>
      <c r="C52" s="78"/>
      <c r="D52" s="78"/>
      <c r="E52" s="183"/>
      <c r="F52" s="183"/>
      <c r="G52" s="183"/>
      <c r="H52" s="245"/>
      <c r="I52" s="22"/>
      <c r="J52" s="131"/>
      <c r="K52" s="129"/>
      <c r="P52" s="26"/>
      <c r="Q52" s="26"/>
      <c r="R52" s="28"/>
      <c r="S52" s="29"/>
      <c r="T52" s="30"/>
      <c r="U52" s="30"/>
      <c r="V52" s="26"/>
    </row>
    <row r="53" spans="1:22" ht="15.75" customHeight="1" x14ac:dyDescent="0.2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3">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3">
      <c r="A55" s="17"/>
      <c r="B55" s="250" t="s">
        <v>17</v>
      </c>
      <c r="C55" s="370" t="s">
        <v>115</v>
      </c>
      <c r="D55" s="370"/>
      <c r="E55" s="251"/>
      <c r="F55" s="371" t="s">
        <v>54</v>
      </c>
      <c r="G55" s="371"/>
      <c r="H55" s="252" t="str">
        <f>IF(OR(H54="", H54 = 0, H54&gt;31), "", IF(H54 &gt;20, "Monthly", IF(H54&gt;14, "Semi-Monthly", IF(H54&gt;9, "Bi-Weekly", "Weekly"))))</f>
        <v/>
      </c>
      <c r="I55" s="22"/>
      <c r="J55" s="404" t="s">
        <v>232</v>
      </c>
      <c r="K55" s="404"/>
      <c r="P55" s="26"/>
      <c r="Q55" s="26"/>
      <c r="R55" s="28"/>
      <c r="S55" s="29"/>
      <c r="T55" s="30"/>
      <c r="U55" s="30"/>
      <c r="V55" s="26"/>
    </row>
    <row r="56" spans="1:22" ht="15.75" customHeight="1" x14ac:dyDescent="0.25">
      <c r="A56" s="17"/>
      <c r="B56" s="253"/>
      <c r="C56" s="254"/>
      <c r="D56" s="254"/>
      <c r="E56" s="254"/>
      <c r="F56" s="255"/>
      <c r="G56" s="255"/>
      <c r="H56" s="252"/>
      <c r="I56" s="22"/>
      <c r="J56" s="351"/>
      <c r="K56" s="351"/>
      <c r="P56" s="26"/>
      <c r="Q56" s="26"/>
      <c r="R56" s="28"/>
      <c r="S56" s="29"/>
      <c r="T56" s="30"/>
      <c r="U56" s="30"/>
      <c r="V56" s="26"/>
    </row>
    <row r="57" spans="1:22" ht="15.75" customHeight="1" x14ac:dyDescent="0.2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326</v>
      </c>
      <c r="K57" s="403"/>
      <c r="P57" s="26"/>
      <c r="Q57" s="26"/>
      <c r="R57" s="28"/>
      <c r="S57" s="29"/>
      <c r="T57" s="30"/>
      <c r="U57" s="30"/>
      <c r="V57" s="26"/>
    </row>
    <row r="58" spans="1:22" ht="36" customHeight="1" x14ac:dyDescent="0.2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25">
      <c r="A59" s="17"/>
      <c r="B59" s="168"/>
      <c r="C59" s="218"/>
      <c r="D59" s="78"/>
      <c r="E59" s="78"/>
      <c r="F59" s="78"/>
      <c r="G59" s="78"/>
      <c r="H59" s="219"/>
      <c r="I59" s="22"/>
      <c r="J59" s="351"/>
      <c r="K59" s="351"/>
      <c r="L59" s="32"/>
      <c r="M59" s="33"/>
      <c r="P59" s="26"/>
      <c r="Q59" s="26"/>
      <c r="R59" s="28"/>
      <c r="S59" s="29"/>
      <c r="T59" s="30"/>
      <c r="U59" s="30"/>
      <c r="V59" s="26"/>
    </row>
    <row r="60" spans="1:22" ht="24.75" thickBot="1" x14ac:dyDescent="0.3">
      <c r="A60" s="17"/>
      <c r="B60" s="258"/>
      <c r="C60" s="221" t="s">
        <v>66</v>
      </c>
      <c r="D60" s="221" t="s">
        <v>67</v>
      </c>
      <c r="E60" s="221" t="s">
        <v>254</v>
      </c>
      <c r="F60" s="220" t="s">
        <v>53</v>
      </c>
      <c r="G60" s="221" t="s">
        <v>52</v>
      </c>
      <c r="H60" s="221" t="s">
        <v>51</v>
      </c>
      <c r="I60" s="17"/>
      <c r="J60" s="351"/>
      <c r="K60" s="351"/>
      <c r="L60" s="32"/>
      <c r="M60" s="33"/>
      <c r="P60" s="26"/>
      <c r="Q60" s="26"/>
      <c r="R60" s="28"/>
      <c r="S60" s="29"/>
      <c r="T60" s="30"/>
      <c r="U60" s="30"/>
      <c r="V60" s="26"/>
    </row>
    <row r="61" spans="1:22" ht="15.75" customHeight="1" x14ac:dyDescent="0.2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327</v>
      </c>
      <c r="K61" s="403"/>
      <c r="L61" s="32"/>
    </row>
    <row r="62" spans="1:22" ht="15.75" customHeight="1" x14ac:dyDescent="0.25">
      <c r="A62" s="17"/>
      <c r="B62" s="259" t="s">
        <v>101</v>
      </c>
      <c r="C62" s="263"/>
      <c r="D62" s="264"/>
      <c r="E62" s="265"/>
      <c r="F62" s="376"/>
      <c r="G62" s="380"/>
      <c r="H62" s="381"/>
      <c r="I62" s="34"/>
      <c r="J62" s="403"/>
      <c r="K62" s="403"/>
      <c r="L62" s="32"/>
    </row>
    <row r="63" spans="1:22" ht="15.75" customHeight="1" x14ac:dyDescent="0.25">
      <c r="A63" s="17"/>
      <c r="B63" s="259" t="s">
        <v>102</v>
      </c>
      <c r="C63" s="263"/>
      <c r="D63" s="264"/>
      <c r="E63" s="266"/>
      <c r="F63" s="376"/>
      <c r="G63" s="380"/>
      <c r="H63" s="381"/>
      <c r="I63" s="17"/>
      <c r="J63" s="403" t="s">
        <v>347</v>
      </c>
      <c r="K63" s="403"/>
      <c r="L63" s="32"/>
    </row>
    <row r="64" spans="1:22" ht="16.5" thickBot="1" x14ac:dyDescent="0.3">
      <c r="A64" s="17"/>
      <c r="B64" s="267" t="s">
        <v>345</v>
      </c>
      <c r="C64" s="268"/>
      <c r="D64" s="269"/>
      <c r="E64" s="270"/>
      <c r="F64" s="377"/>
      <c r="G64" s="380"/>
      <c r="H64" s="381"/>
      <c r="I64" s="17"/>
      <c r="J64" s="403"/>
      <c r="K64" s="403"/>
      <c r="L64" s="32"/>
    </row>
    <row r="65" spans="1:12" ht="16.5" thickBot="1" x14ac:dyDescent="0.3">
      <c r="A65" s="17"/>
      <c r="B65" s="271" t="s">
        <v>27</v>
      </c>
      <c r="C65" s="272"/>
      <c r="D65" s="273"/>
      <c r="E65" s="274"/>
      <c r="F65" s="275" t="s">
        <v>90</v>
      </c>
      <c r="G65" s="382"/>
      <c r="H65" s="383"/>
      <c r="I65" s="17"/>
      <c r="J65" s="403"/>
      <c r="K65" s="403"/>
      <c r="L65" s="32"/>
    </row>
    <row r="66" spans="1:12" ht="15.75" x14ac:dyDescent="0.25">
      <c r="A66" s="17"/>
      <c r="B66" s="276" t="s">
        <v>246</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320</v>
      </c>
      <c r="K66" s="351"/>
      <c r="L66" s="32"/>
    </row>
    <row r="67" spans="1:12" ht="15.75" customHeight="1" x14ac:dyDescent="0.25">
      <c r="A67" s="17"/>
      <c r="B67" s="278" t="s">
        <v>8</v>
      </c>
      <c r="C67" s="279"/>
      <c r="D67" s="273"/>
      <c r="E67" s="274"/>
      <c r="F67" s="241"/>
      <c r="G67" s="242"/>
      <c r="H67" s="231"/>
      <c r="I67" s="17"/>
      <c r="J67" s="351" t="s">
        <v>328</v>
      </c>
      <c r="K67" s="351"/>
      <c r="L67" s="25"/>
    </row>
    <row r="68" spans="1:12" ht="15.75" customHeight="1" x14ac:dyDescent="0.25">
      <c r="A68" s="17"/>
      <c r="B68" s="278" t="s">
        <v>247</v>
      </c>
      <c r="C68" s="279"/>
      <c r="D68" s="273"/>
      <c r="E68" s="274"/>
      <c r="F68" s="241"/>
      <c r="G68" s="242"/>
      <c r="H68" s="231"/>
      <c r="I68" s="17"/>
      <c r="J68" s="351" t="s">
        <v>351</v>
      </c>
      <c r="K68" s="351"/>
      <c r="L68" s="16"/>
    </row>
    <row r="69" spans="1:12" ht="15.75" customHeight="1" x14ac:dyDescent="0.25">
      <c r="A69" s="17"/>
      <c r="B69" s="278" t="s">
        <v>248</v>
      </c>
      <c r="C69" s="279"/>
      <c r="D69" s="273"/>
      <c r="E69" s="274"/>
      <c r="F69" s="241"/>
      <c r="G69" s="242"/>
      <c r="H69" s="231"/>
      <c r="I69" s="17"/>
      <c r="J69" s="351"/>
      <c r="K69" s="351"/>
      <c r="L69" s="16"/>
    </row>
    <row r="70" spans="1:12" ht="32.25" customHeight="1" x14ac:dyDescent="0.25">
      <c r="A70" s="17"/>
      <c r="B70" s="278" t="s">
        <v>249</v>
      </c>
      <c r="C70" s="279"/>
      <c r="D70" s="273"/>
      <c r="E70" s="274"/>
      <c r="F70" s="241"/>
      <c r="G70" s="242"/>
      <c r="H70" s="231"/>
      <c r="I70" s="17"/>
      <c r="J70" s="351" t="s">
        <v>352</v>
      </c>
      <c r="K70" s="351"/>
      <c r="L70" s="16"/>
    </row>
    <row r="71" spans="1:12" ht="15.75" customHeight="1" x14ac:dyDescent="0.25">
      <c r="A71" s="17"/>
      <c r="B71" s="278" t="s">
        <v>250</v>
      </c>
      <c r="C71" s="279"/>
      <c r="D71" s="273"/>
      <c r="E71" s="274"/>
      <c r="F71" s="241"/>
      <c r="G71" s="242"/>
      <c r="H71" s="231"/>
      <c r="I71" s="17"/>
      <c r="J71" s="127"/>
      <c r="K71" s="132"/>
      <c r="L71" s="16"/>
    </row>
    <row r="72" spans="1:12" ht="15.75" customHeight="1" x14ac:dyDescent="0.25">
      <c r="A72" s="17"/>
      <c r="B72" s="329" t="s">
        <v>349</v>
      </c>
      <c r="C72" s="279"/>
      <c r="D72" s="273"/>
      <c r="E72" s="274"/>
      <c r="F72" s="241"/>
      <c r="G72" s="242"/>
      <c r="H72" s="231"/>
      <c r="I72" s="17"/>
      <c r="J72" s="127"/>
      <c r="K72" s="132"/>
      <c r="L72" s="16"/>
    </row>
    <row r="73" spans="1:12" ht="15.75" customHeight="1" x14ac:dyDescent="0.25">
      <c r="A73" s="17"/>
      <c r="B73" s="278" t="s">
        <v>251</v>
      </c>
      <c r="C73" s="279"/>
      <c r="D73" s="273"/>
      <c r="E73" s="274"/>
      <c r="F73" s="241"/>
      <c r="G73" s="242"/>
      <c r="H73" s="231"/>
      <c r="I73" s="17"/>
      <c r="J73" s="403"/>
      <c r="K73" s="403"/>
      <c r="L73" s="16"/>
    </row>
    <row r="74" spans="1:12" ht="15.75" customHeight="1" x14ac:dyDescent="0.25">
      <c r="A74" s="17"/>
      <c r="B74" s="278" t="s">
        <v>252</v>
      </c>
      <c r="C74" s="279"/>
      <c r="D74" s="273"/>
      <c r="E74" s="274"/>
      <c r="F74" s="241"/>
      <c r="G74" s="242"/>
      <c r="H74" s="231"/>
      <c r="I74" s="17"/>
      <c r="J74" s="403"/>
      <c r="K74" s="403"/>
      <c r="L74" s="16"/>
    </row>
    <row r="75" spans="1:12" ht="15.75" customHeight="1" x14ac:dyDescent="0.25">
      <c r="A75" s="17"/>
      <c r="B75" s="278" t="s">
        <v>253</v>
      </c>
      <c r="C75" s="279"/>
      <c r="D75" s="273"/>
      <c r="E75" s="274"/>
      <c r="F75" s="241"/>
      <c r="G75" s="242"/>
      <c r="H75" s="231"/>
      <c r="I75" s="17"/>
      <c r="J75" s="127"/>
      <c r="K75" s="132"/>
      <c r="L75" s="16"/>
    </row>
    <row r="76" spans="1:12" ht="15.75" customHeight="1" x14ac:dyDescent="0.2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329</v>
      </c>
      <c r="K76" s="403"/>
      <c r="L76" s="16"/>
    </row>
    <row r="77" spans="1:12" ht="29.25" customHeight="1" x14ac:dyDescent="0.2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330</v>
      </c>
      <c r="K77" s="403"/>
      <c r="L77" s="16"/>
    </row>
    <row r="78" spans="1:12" ht="15.75" customHeight="1" x14ac:dyDescent="0.2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331</v>
      </c>
      <c r="K78" s="403"/>
      <c r="L78" s="16"/>
    </row>
    <row r="79" spans="1:12" ht="15.75" customHeight="1" x14ac:dyDescent="0.25">
      <c r="A79" s="17"/>
      <c r="B79" s="114"/>
      <c r="C79" s="183"/>
      <c r="D79" s="183"/>
      <c r="E79" s="183"/>
      <c r="F79" s="183"/>
      <c r="G79" s="183"/>
      <c r="H79" s="183"/>
      <c r="I79" s="17"/>
      <c r="J79" s="351"/>
      <c r="K79" s="351"/>
      <c r="L79" s="16"/>
    </row>
    <row r="80" spans="1:12" ht="15.75" customHeight="1" x14ac:dyDescent="0.2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2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25">
      <c r="A82" s="17"/>
      <c r="B82" s="73"/>
      <c r="C82" s="282"/>
      <c r="D82" s="73"/>
      <c r="E82" s="78"/>
      <c r="F82" s="78"/>
      <c r="G82" s="78"/>
      <c r="H82" s="78"/>
      <c r="I82" s="22"/>
      <c r="J82" s="351"/>
      <c r="K82" s="351"/>
      <c r="L82" s="16"/>
    </row>
    <row r="83" spans="1:13" ht="15.75" customHeight="1" x14ac:dyDescent="0.2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75" x14ac:dyDescent="0.2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75" x14ac:dyDescent="0.2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75" x14ac:dyDescent="0.25">
      <c r="A86" s="17"/>
      <c r="B86" s="78"/>
      <c r="C86" s="78"/>
      <c r="D86" s="78"/>
      <c r="E86" s="78"/>
      <c r="F86" s="78"/>
      <c r="G86" s="73"/>
      <c r="H86" s="287"/>
      <c r="I86" s="22"/>
      <c r="J86" s="351"/>
      <c r="K86" s="351"/>
      <c r="L86" s="16"/>
    </row>
    <row r="87" spans="1:13" ht="7.5" customHeight="1" x14ac:dyDescent="0.25">
      <c r="A87" s="17"/>
      <c r="B87" s="73"/>
      <c r="C87" s="73"/>
      <c r="D87" s="73"/>
      <c r="E87" s="73"/>
      <c r="F87" s="73"/>
      <c r="G87" s="73"/>
      <c r="H87" s="73"/>
      <c r="I87" s="17"/>
      <c r="J87" s="351"/>
      <c r="K87" s="351"/>
      <c r="L87" s="16"/>
    </row>
    <row r="88" spans="1:13" ht="14.25" customHeight="1" thickBot="1" x14ac:dyDescent="0.3">
      <c r="A88" s="17"/>
      <c r="B88" s="184" t="s">
        <v>59</v>
      </c>
      <c r="C88" s="185"/>
      <c r="D88" s="186" t="str">
        <f>E5</f>
        <v>Name not entered on Household Summary</v>
      </c>
      <c r="E88" s="185"/>
      <c r="F88" s="185"/>
      <c r="G88" s="185"/>
      <c r="H88" s="321" t="s">
        <v>238</v>
      </c>
      <c r="I88" s="22"/>
      <c r="J88" s="351"/>
      <c r="K88" s="351"/>
      <c r="L88" s="26"/>
      <c r="M88" s="26"/>
    </row>
    <row r="89" spans="1:13" ht="14.25" customHeight="1" thickTop="1" thickBot="1" x14ac:dyDescent="0.3">
      <c r="A89" s="17"/>
      <c r="B89" s="187"/>
      <c r="C89" s="188"/>
      <c r="D89" s="189"/>
      <c r="E89" s="189"/>
      <c r="F89" s="189"/>
      <c r="G89" s="189"/>
      <c r="H89" s="190"/>
      <c r="I89" s="17"/>
      <c r="J89" s="413" t="s">
        <v>336</v>
      </c>
      <c r="K89" s="413"/>
      <c r="L89" s="26"/>
      <c r="M89" s="26"/>
    </row>
    <row r="90" spans="1:13" ht="16.5" customHeight="1" thickBot="1" x14ac:dyDescent="0.3">
      <c r="A90" s="17"/>
      <c r="B90" s="191" t="s">
        <v>31</v>
      </c>
      <c r="C90" s="188" t="s">
        <v>6</v>
      </c>
      <c r="D90" s="352"/>
      <c r="E90" s="353"/>
      <c r="F90" s="353"/>
      <c r="G90" s="354"/>
      <c r="H90" s="192" t="str">
        <f>IF(D92="VOE", E102, IF(D92 = "Pay Stubs", E114, ""))</f>
        <v/>
      </c>
      <c r="I90" s="22"/>
      <c r="J90" s="351" t="s">
        <v>342</v>
      </c>
      <c r="K90" s="351"/>
      <c r="L90" s="26"/>
      <c r="M90" s="26"/>
    </row>
    <row r="91" spans="1:13" ht="15.75" customHeight="1" thickBot="1" x14ac:dyDescent="0.3">
      <c r="A91" s="17"/>
      <c r="B91" s="191"/>
      <c r="C91" s="188"/>
      <c r="D91" s="193"/>
      <c r="E91" s="194"/>
      <c r="F91" s="194"/>
      <c r="G91" s="195" t="s">
        <v>70</v>
      </c>
      <c r="H91" s="196" t="s">
        <v>61</v>
      </c>
      <c r="I91" s="22"/>
      <c r="J91" s="351" t="s">
        <v>318</v>
      </c>
      <c r="K91" s="351"/>
      <c r="L91" s="26"/>
      <c r="M91" s="26"/>
    </row>
    <row r="92" spans="1:13" ht="16.5" customHeight="1" thickBot="1" x14ac:dyDescent="0.3">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343</v>
      </c>
      <c r="K92" s="351"/>
      <c r="L92" s="25"/>
    </row>
    <row r="93" spans="1:13" ht="16.5" thickBot="1" x14ac:dyDescent="0.3">
      <c r="A93" s="17"/>
      <c r="B93" s="191"/>
      <c r="C93" s="188"/>
      <c r="D93" s="203"/>
      <c r="E93" s="200"/>
      <c r="F93" s="195" t="s">
        <v>22</v>
      </c>
      <c r="G93" s="195" t="s">
        <v>72</v>
      </c>
      <c r="H93" s="196" t="s">
        <v>69</v>
      </c>
      <c r="I93" s="22"/>
      <c r="J93" s="351"/>
      <c r="K93" s="351"/>
      <c r="L93" s="25"/>
    </row>
    <row r="94" spans="1:13" ht="16.5" thickBot="1" x14ac:dyDescent="0.3">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3">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6.5" thickTop="1" x14ac:dyDescent="0.25">
      <c r="A96" s="17"/>
      <c r="B96" s="168"/>
      <c r="C96" s="78"/>
      <c r="D96" s="213"/>
      <c r="E96" s="214"/>
      <c r="F96" s="214"/>
      <c r="G96" s="78"/>
      <c r="H96" s="215"/>
      <c r="I96" s="22"/>
      <c r="J96" s="127"/>
      <c r="K96" s="128"/>
    </row>
    <row r="97" spans="1:25" ht="17.25" customHeight="1" x14ac:dyDescent="0.25">
      <c r="A97" s="17"/>
      <c r="B97" s="216" t="s">
        <v>9</v>
      </c>
      <c r="C97" s="355" t="s">
        <v>38</v>
      </c>
      <c r="D97" s="355"/>
      <c r="E97" s="355"/>
      <c r="F97" s="355"/>
      <c r="G97" s="355"/>
      <c r="H97" s="356"/>
      <c r="I97" s="22"/>
      <c r="J97" s="404" t="s">
        <v>178</v>
      </c>
      <c r="K97" s="404"/>
    </row>
    <row r="98" spans="1:25" ht="16.5" customHeight="1" x14ac:dyDescent="0.25">
      <c r="A98" s="17"/>
      <c r="B98" s="217"/>
      <c r="C98" s="78"/>
      <c r="D98" s="213"/>
      <c r="E98" s="218"/>
      <c r="F98" s="218"/>
      <c r="G98" s="78"/>
      <c r="H98" s="219"/>
      <c r="I98" s="22"/>
      <c r="J98" s="403"/>
      <c r="K98" s="403"/>
    </row>
    <row r="99" spans="1:25" ht="27.75" customHeight="1" thickBot="1" x14ac:dyDescent="0.3">
      <c r="A99" s="17"/>
      <c r="B99" s="217"/>
      <c r="C99" s="73"/>
      <c r="D99" s="73"/>
      <c r="E99" s="220" t="s">
        <v>37</v>
      </c>
      <c r="F99" s="221" t="s">
        <v>50</v>
      </c>
      <c r="G99" s="221" t="s">
        <v>49</v>
      </c>
      <c r="H99" s="221" t="s">
        <v>51</v>
      </c>
      <c r="I99" s="24"/>
      <c r="J99" s="403" t="s">
        <v>319</v>
      </c>
      <c r="K99" s="403"/>
    </row>
    <row r="100" spans="1:25" ht="16.5" thickBot="1" x14ac:dyDescent="0.3">
      <c r="A100" s="17"/>
      <c r="B100" s="168"/>
      <c r="C100" s="406" t="s">
        <v>34</v>
      </c>
      <c r="D100" s="407"/>
      <c r="E100" s="222"/>
      <c r="F100" s="223"/>
      <c r="G100" s="224"/>
      <c r="H100" s="225"/>
      <c r="I100" s="22"/>
      <c r="J100" s="403"/>
      <c r="K100" s="403"/>
    </row>
    <row r="101" spans="1:25" ht="16.5" thickBot="1" x14ac:dyDescent="0.3">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320</v>
      </c>
      <c r="K101" s="130" t="s">
        <v>321</v>
      </c>
    </row>
    <row r="102" spans="1:25" ht="15.75" customHeight="1" x14ac:dyDescent="0.25">
      <c r="A102" s="17"/>
      <c r="B102" s="357"/>
      <c r="C102" s="406" t="s">
        <v>35</v>
      </c>
      <c r="D102" s="407"/>
      <c r="E102" s="227"/>
      <c r="F102" s="360" t="str">
        <f>IF(AND(E102 &lt;&gt; "Monthly", E102 &lt;&gt; "Semi-Monthly", H103&gt;0), "Payroll Frequency changed, delete value in H66", "")</f>
        <v/>
      </c>
      <c r="G102" s="361"/>
      <c r="H102" s="362"/>
      <c r="I102" s="22"/>
      <c r="J102" s="403" t="s">
        <v>322</v>
      </c>
      <c r="K102" s="403"/>
    </row>
    <row r="103" spans="1:25" ht="13.5" customHeight="1" x14ac:dyDescent="0.2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323</v>
      </c>
      <c r="K103" s="351"/>
    </row>
    <row r="104" spans="1:25" ht="13.5" customHeight="1" x14ac:dyDescent="0.2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2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25">
      <c r="A106" s="17"/>
      <c r="B106" s="236"/>
      <c r="C106" s="366" t="s">
        <v>29</v>
      </c>
      <c r="D106" s="367"/>
      <c r="E106" s="237"/>
      <c r="F106" s="238"/>
      <c r="G106" s="239"/>
      <c r="H106" s="240"/>
      <c r="I106" s="23"/>
      <c r="J106" s="403" t="s">
        <v>324</v>
      </c>
      <c r="K106" s="403"/>
    </row>
    <row r="107" spans="1:25" ht="15.75" x14ac:dyDescent="0.2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75" x14ac:dyDescent="0.2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25">
      <c r="A109" s="17"/>
      <c r="B109" s="236"/>
      <c r="C109" s="364" t="str">
        <f>IF(E103="","Gross Pay Prior Year",CONCATENATE("Gross Pay ",YEAR(E103)-1))</f>
        <v>Gross Pay Prior Year</v>
      </c>
      <c r="D109" s="365"/>
      <c r="E109" s="243"/>
      <c r="F109" s="183"/>
      <c r="G109" s="183"/>
      <c r="H109" s="245"/>
      <c r="I109" s="22"/>
      <c r="J109" s="351" t="s">
        <v>325</v>
      </c>
      <c r="K109" s="351"/>
      <c r="P109" s="27"/>
      <c r="Q109" s="26"/>
      <c r="R109" s="28"/>
      <c r="S109" s="29"/>
      <c r="T109" s="30"/>
      <c r="U109" s="30"/>
      <c r="V109" s="26"/>
    </row>
    <row r="110" spans="1:25" ht="15.75" customHeight="1" thickBot="1" x14ac:dyDescent="0.3">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2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2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3">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3">
      <c r="A114" s="17"/>
      <c r="B114" s="250" t="s">
        <v>17</v>
      </c>
      <c r="C114" s="370" t="s">
        <v>115</v>
      </c>
      <c r="D114" s="370"/>
      <c r="E114" s="251"/>
      <c r="F114" s="371" t="s">
        <v>54</v>
      </c>
      <c r="G114" s="371"/>
      <c r="H114" s="252" t="str">
        <f>IF(OR(H113="", H113 = 0, H113&gt;31), "", IF(H113 &gt;20, "Monthly", IF(H113&gt;14, "Semi-Monthly", IF(H113&gt;9, "Bi-Weekly", "Weekly"))))</f>
        <v/>
      </c>
      <c r="I114" s="22"/>
      <c r="J114" s="404" t="s">
        <v>232</v>
      </c>
      <c r="K114" s="404"/>
      <c r="P114" s="26"/>
      <c r="Q114" s="26"/>
      <c r="R114" s="28"/>
      <c r="S114" s="29"/>
      <c r="T114" s="30"/>
      <c r="U114" s="30"/>
      <c r="V114" s="26"/>
    </row>
    <row r="115" spans="1:22" ht="15.75" customHeight="1" x14ac:dyDescent="0.2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2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326</v>
      </c>
      <c r="K116" s="403"/>
      <c r="P116" s="26"/>
      <c r="Q116" s="26"/>
      <c r="R116" s="28"/>
      <c r="S116" s="29"/>
      <c r="T116" s="30"/>
      <c r="U116" s="30"/>
      <c r="V116" s="26"/>
    </row>
    <row r="117" spans="1:22" ht="36" customHeight="1" x14ac:dyDescent="0.2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25">
      <c r="A118" s="17"/>
      <c r="B118" s="168"/>
      <c r="C118" s="218"/>
      <c r="D118" s="78"/>
      <c r="E118" s="78"/>
      <c r="F118" s="78"/>
      <c r="G118" s="78"/>
      <c r="H118" s="219"/>
      <c r="I118" s="22"/>
      <c r="J118" s="351"/>
      <c r="K118" s="351"/>
      <c r="P118" s="26"/>
      <c r="Q118" s="26"/>
      <c r="R118" s="28"/>
      <c r="S118" s="29"/>
      <c r="T118" s="30"/>
      <c r="U118" s="30"/>
      <c r="V118" s="26"/>
    </row>
    <row r="119" spans="1:22" ht="24.75" thickBot="1" x14ac:dyDescent="0.3">
      <c r="A119" s="17"/>
      <c r="B119" s="258"/>
      <c r="C119" s="221" t="s">
        <v>66</v>
      </c>
      <c r="D119" s="221" t="s">
        <v>67</v>
      </c>
      <c r="E119" s="221" t="s">
        <v>254</v>
      </c>
      <c r="F119" s="220" t="s">
        <v>53</v>
      </c>
      <c r="G119" s="221" t="s">
        <v>52</v>
      </c>
      <c r="H119" s="221" t="s">
        <v>51</v>
      </c>
      <c r="I119" s="17"/>
      <c r="J119" s="351"/>
      <c r="K119" s="351"/>
      <c r="P119" s="26"/>
      <c r="Q119" s="26"/>
      <c r="R119" s="28"/>
      <c r="S119" s="29"/>
      <c r="T119" s="30"/>
      <c r="U119" s="30"/>
      <c r="V119" s="26"/>
    </row>
    <row r="120" spans="1:22" ht="15.75" customHeight="1" x14ac:dyDescent="0.2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25">
      <c r="A121" s="17"/>
      <c r="B121" s="259" t="s">
        <v>101</v>
      </c>
      <c r="C121" s="263"/>
      <c r="D121" s="264"/>
      <c r="E121" s="265"/>
      <c r="F121" s="376"/>
      <c r="G121" s="380"/>
      <c r="H121" s="381"/>
      <c r="I121" s="34"/>
      <c r="J121" s="403" t="s">
        <v>327</v>
      </c>
      <c r="K121" s="403"/>
      <c r="P121" s="26"/>
      <c r="Q121" s="26"/>
      <c r="R121" s="28"/>
      <c r="S121" s="29"/>
      <c r="T121" s="30"/>
      <c r="U121" s="30"/>
      <c r="V121" s="26"/>
    </row>
    <row r="122" spans="1:22" ht="15.75" customHeight="1" x14ac:dyDescent="0.2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3">
      <c r="A123" s="17"/>
      <c r="B123" s="267" t="s">
        <v>345</v>
      </c>
      <c r="C123" s="268"/>
      <c r="D123" s="269"/>
      <c r="E123" s="270"/>
      <c r="F123" s="377"/>
      <c r="G123" s="380"/>
      <c r="H123" s="381"/>
      <c r="I123" s="17"/>
      <c r="J123" s="403" t="s">
        <v>347</v>
      </c>
      <c r="K123" s="403"/>
      <c r="P123" s="26"/>
      <c r="Q123" s="26"/>
      <c r="R123" s="28"/>
      <c r="S123" s="29"/>
      <c r="T123" s="30"/>
      <c r="U123" s="30"/>
      <c r="V123" s="26"/>
    </row>
    <row r="124" spans="1:22" ht="16.5" thickBot="1" x14ac:dyDescent="0.3">
      <c r="A124" s="17"/>
      <c r="B124" s="271" t="s">
        <v>27</v>
      </c>
      <c r="C124" s="272"/>
      <c r="D124" s="273"/>
      <c r="E124" s="274"/>
      <c r="F124" s="275" t="s">
        <v>90</v>
      </c>
      <c r="G124" s="382"/>
      <c r="H124" s="383"/>
      <c r="I124" s="17"/>
      <c r="J124" s="403"/>
      <c r="K124" s="403"/>
      <c r="P124" s="26"/>
      <c r="Q124" s="26"/>
      <c r="R124" s="28"/>
      <c r="S124" s="29"/>
      <c r="T124" s="30"/>
      <c r="U124" s="30"/>
      <c r="V124" s="26"/>
    </row>
    <row r="125" spans="1:22" ht="15.75" x14ac:dyDescent="0.25">
      <c r="A125" s="39"/>
      <c r="B125" s="276" t="s">
        <v>246</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25">
      <c r="A126" s="17"/>
      <c r="B126" s="278" t="s">
        <v>8</v>
      </c>
      <c r="C126" s="279"/>
      <c r="D126" s="273"/>
      <c r="E126" s="274"/>
      <c r="F126" s="241"/>
      <c r="G126" s="242"/>
      <c r="H126" s="231"/>
      <c r="I126" s="17"/>
      <c r="J126" s="351" t="s">
        <v>320</v>
      </c>
      <c r="K126" s="351"/>
      <c r="L126" s="32"/>
      <c r="M126" s="33"/>
      <c r="P126" s="26"/>
      <c r="Q126" s="26"/>
      <c r="R126" s="28"/>
      <c r="S126" s="29"/>
      <c r="T126" s="30"/>
      <c r="U126" s="30"/>
      <c r="V126" s="26"/>
    </row>
    <row r="127" spans="1:22" ht="15.75" customHeight="1" x14ac:dyDescent="0.25">
      <c r="A127" s="17"/>
      <c r="B127" s="278" t="s">
        <v>247</v>
      </c>
      <c r="C127" s="279"/>
      <c r="D127" s="273"/>
      <c r="E127" s="274"/>
      <c r="F127" s="241"/>
      <c r="G127" s="242"/>
      <c r="H127" s="231"/>
      <c r="I127" s="17"/>
      <c r="J127" s="351" t="s">
        <v>328</v>
      </c>
      <c r="K127" s="351"/>
      <c r="L127" s="32"/>
      <c r="M127" s="33"/>
      <c r="P127" s="26"/>
      <c r="Q127" s="26"/>
      <c r="R127" s="28"/>
      <c r="S127" s="29"/>
      <c r="T127" s="30"/>
      <c r="U127" s="30"/>
      <c r="V127" s="26"/>
    </row>
    <row r="128" spans="1:22" ht="15.75" customHeight="1" x14ac:dyDescent="0.25">
      <c r="A128" s="17"/>
      <c r="B128" s="278" t="s">
        <v>248</v>
      </c>
      <c r="C128" s="279"/>
      <c r="D128" s="273"/>
      <c r="E128" s="274"/>
      <c r="F128" s="241"/>
      <c r="G128" s="242"/>
      <c r="H128" s="231"/>
      <c r="I128" s="17"/>
      <c r="J128" s="351" t="s">
        <v>351</v>
      </c>
      <c r="K128" s="351"/>
      <c r="L128" s="32"/>
    </row>
    <row r="129" spans="1:12" ht="29.25" customHeight="1" x14ac:dyDescent="0.25">
      <c r="A129" s="17"/>
      <c r="B129" s="278" t="s">
        <v>249</v>
      </c>
      <c r="C129" s="279"/>
      <c r="D129" s="273"/>
      <c r="E129" s="274"/>
      <c r="F129" s="241"/>
      <c r="G129" s="242"/>
      <c r="H129" s="231"/>
      <c r="I129" s="17"/>
      <c r="J129" s="351" t="s">
        <v>352</v>
      </c>
      <c r="K129" s="351"/>
      <c r="L129" s="32"/>
    </row>
    <row r="130" spans="1:12" ht="15.75" x14ac:dyDescent="0.25">
      <c r="A130" s="17"/>
      <c r="B130" s="278" t="s">
        <v>250</v>
      </c>
      <c r="C130" s="279"/>
      <c r="D130" s="273"/>
      <c r="E130" s="274"/>
      <c r="F130" s="241"/>
      <c r="G130" s="242"/>
      <c r="H130" s="231"/>
      <c r="I130" s="17"/>
      <c r="J130" s="351"/>
      <c r="K130" s="351"/>
      <c r="L130" s="32"/>
    </row>
    <row r="131" spans="1:12" ht="15.75" x14ac:dyDescent="0.25">
      <c r="A131" s="17"/>
      <c r="B131" s="329" t="s">
        <v>349</v>
      </c>
      <c r="C131" s="279"/>
      <c r="D131" s="273"/>
      <c r="E131" s="274"/>
      <c r="F131" s="241"/>
      <c r="G131" s="242"/>
      <c r="H131" s="231"/>
      <c r="I131" s="17"/>
      <c r="J131" s="129"/>
      <c r="K131" s="129"/>
      <c r="L131" s="32"/>
    </row>
    <row r="132" spans="1:12" ht="15.75" customHeight="1" x14ac:dyDescent="0.25">
      <c r="A132" s="17"/>
      <c r="B132" s="278" t="s">
        <v>251</v>
      </c>
      <c r="C132" s="279"/>
      <c r="D132" s="273"/>
      <c r="E132" s="274"/>
      <c r="F132" s="241"/>
      <c r="G132" s="242"/>
      <c r="H132" s="231"/>
      <c r="I132" s="17"/>
      <c r="J132" s="133"/>
      <c r="K132" s="130"/>
      <c r="L132" s="32"/>
    </row>
    <row r="133" spans="1:12" ht="15.75" x14ac:dyDescent="0.25">
      <c r="A133" s="17"/>
      <c r="B133" s="278" t="s">
        <v>252</v>
      </c>
      <c r="C133" s="279"/>
      <c r="D133" s="273"/>
      <c r="E133" s="274"/>
      <c r="F133" s="241"/>
      <c r="G133" s="242"/>
      <c r="H133" s="231"/>
      <c r="I133" s="17"/>
      <c r="J133" s="127"/>
      <c r="K133" s="132"/>
      <c r="L133" s="32"/>
    </row>
    <row r="134" spans="1:12" s="41" customFormat="1" ht="15.75" x14ac:dyDescent="0.25">
      <c r="A134" s="17"/>
      <c r="B134" s="278" t="s">
        <v>253</v>
      </c>
      <c r="C134" s="279"/>
      <c r="D134" s="273"/>
      <c r="E134" s="274"/>
      <c r="F134" s="241"/>
      <c r="G134" s="242"/>
      <c r="H134" s="231"/>
      <c r="I134" s="17"/>
      <c r="J134" s="127"/>
      <c r="K134" s="132"/>
      <c r="L134" s="40"/>
    </row>
    <row r="135" spans="1:12" ht="15.75" x14ac:dyDescent="0.2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329</v>
      </c>
      <c r="K135" s="403"/>
      <c r="L135" s="25"/>
    </row>
    <row r="136" spans="1:12" ht="30.75" customHeight="1" x14ac:dyDescent="0.2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330</v>
      </c>
      <c r="K136" s="403"/>
      <c r="L136" s="16"/>
    </row>
    <row r="137" spans="1:12" ht="15.75" customHeight="1" x14ac:dyDescent="0.2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331</v>
      </c>
      <c r="K137" s="403"/>
      <c r="L137" s="16"/>
    </row>
    <row r="138" spans="1:12" ht="15.75" x14ac:dyDescent="0.25">
      <c r="A138" s="17"/>
      <c r="B138" s="114"/>
      <c r="C138" s="183"/>
      <c r="D138" s="183"/>
      <c r="E138" s="183"/>
      <c r="F138" s="183"/>
      <c r="G138" s="183"/>
      <c r="H138" s="183"/>
      <c r="I138" s="17"/>
      <c r="J138" s="351"/>
      <c r="K138" s="351"/>
      <c r="L138" s="16"/>
    </row>
    <row r="139" spans="1:12" ht="15.75" customHeight="1" x14ac:dyDescent="0.2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2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25">
      <c r="A141" s="17"/>
      <c r="B141" s="73"/>
      <c r="C141" s="282"/>
      <c r="D141" s="73"/>
      <c r="E141" s="78"/>
      <c r="F141" s="78"/>
      <c r="G141" s="78"/>
      <c r="H141" s="78"/>
      <c r="I141" s="22"/>
      <c r="J141" s="351"/>
      <c r="K141" s="351"/>
      <c r="L141" s="16"/>
    </row>
    <row r="142" spans="1:12" ht="15.75" customHeight="1" x14ac:dyDescent="0.2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2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2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25">
      <c r="A145" s="17"/>
      <c r="B145" s="78"/>
      <c r="C145" s="78"/>
      <c r="D145" s="78"/>
      <c r="E145" s="78"/>
      <c r="F145" s="78"/>
      <c r="G145" s="73"/>
      <c r="H145" s="287"/>
      <c r="I145" s="22"/>
      <c r="J145" s="351"/>
      <c r="K145" s="351"/>
      <c r="L145" s="16"/>
    </row>
    <row r="146" spans="1:13" ht="15.75" customHeight="1" x14ac:dyDescent="0.25">
      <c r="A146" s="17"/>
      <c r="B146" s="73"/>
      <c r="C146" s="73"/>
      <c r="D146" s="73"/>
      <c r="E146" s="73"/>
      <c r="F146" s="73"/>
      <c r="G146" s="73"/>
      <c r="H146" s="73"/>
      <c r="I146" s="17"/>
      <c r="J146" s="351"/>
      <c r="K146" s="351"/>
      <c r="L146" s="16"/>
    </row>
    <row r="147" spans="1:13" ht="15.75" customHeight="1" thickBot="1" x14ac:dyDescent="0.3">
      <c r="A147" s="17"/>
      <c r="B147" s="184" t="s">
        <v>59</v>
      </c>
      <c r="C147" s="185"/>
      <c r="D147" s="186" t="str">
        <f>E5</f>
        <v>Name not entered on Household Summary</v>
      </c>
      <c r="E147" s="185"/>
      <c r="F147" s="185"/>
      <c r="G147" s="185"/>
      <c r="H147" s="321" t="s">
        <v>238</v>
      </c>
      <c r="I147" s="22"/>
      <c r="J147" s="351"/>
      <c r="K147" s="351"/>
      <c r="L147" s="16"/>
    </row>
    <row r="148" spans="1:13" ht="15.75" customHeight="1" thickTop="1" thickBot="1" x14ac:dyDescent="0.3">
      <c r="A148" s="17"/>
      <c r="B148" s="187"/>
      <c r="C148" s="188"/>
      <c r="D148" s="189"/>
      <c r="E148" s="189"/>
      <c r="F148" s="189"/>
      <c r="G148" s="189"/>
      <c r="H148" s="190"/>
      <c r="I148" s="17"/>
      <c r="J148" s="413" t="s">
        <v>336</v>
      </c>
      <c r="K148" s="413"/>
      <c r="L148" s="16"/>
    </row>
    <row r="149" spans="1:13" ht="15.75" customHeight="1" thickBot="1" x14ac:dyDescent="0.3">
      <c r="A149" s="17"/>
      <c r="B149" s="191" t="s">
        <v>32</v>
      </c>
      <c r="C149" s="188" t="s">
        <v>6</v>
      </c>
      <c r="D149" s="352"/>
      <c r="E149" s="353"/>
      <c r="F149" s="353"/>
      <c r="G149" s="354"/>
      <c r="H149" s="192" t="str">
        <f>IF(D151="VOE", E161, IF(D151 = "Pay Stubs", E173, ""))</f>
        <v/>
      </c>
      <c r="I149" s="22"/>
      <c r="J149" s="351" t="s">
        <v>342</v>
      </c>
      <c r="K149" s="351"/>
      <c r="L149" s="16"/>
    </row>
    <row r="150" spans="1:13" ht="15.75" customHeight="1" thickBot="1" x14ac:dyDescent="0.3">
      <c r="A150" s="17"/>
      <c r="B150" s="191"/>
      <c r="C150" s="188"/>
      <c r="D150" s="193"/>
      <c r="E150" s="194"/>
      <c r="F150" s="194"/>
      <c r="G150" s="195" t="s">
        <v>70</v>
      </c>
      <c r="H150" s="196" t="s">
        <v>61</v>
      </c>
      <c r="I150" s="22"/>
      <c r="J150" s="351" t="s">
        <v>318</v>
      </c>
      <c r="K150" s="351"/>
      <c r="L150" s="16"/>
    </row>
    <row r="151" spans="1:13" ht="16.5" customHeight="1" thickBot="1" x14ac:dyDescent="0.3">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343</v>
      </c>
      <c r="K151" s="351"/>
      <c r="L151" s="16"/>
    </row>
    <row r="152" spans="1:13" ht="16.5" thickBot="1" x14ac:dyDescent="0.3">
      <c r="A152" s="17"/>
      <c r="B152" s="191"/>
      <c r="C152" s="188"/>
      <c r="D152" s="203"/>
      <c r="E152" s="200"/>
      <c r="F152" s="195" t="s">
        <v>22</v>
      </c>
      <c r="G152" s="195" t="s">
        <v>72</v>
      </c>
      <c r="H152" s="196" t="s">
        <v>69</v>
      </c>
      <c r="I152" s="22"/>
      <c r="J152" s="351"/>
      <c r="K152" s="351"/>
      <c r="L152" s="16"/>
    </row>
    <row r="153" spans="1:13" ht="16.5" thickBot="1" x14ac:dyDescent="0.3">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3">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25">
      <c r="A155" s="17"/>
      <c r="B155" s="168"/>
      <c r="C155" s="78"/>
      <c r="D155" s="213"/>
      <c r="E155" s="214"/>
      <c r="F155" s="214"/>
      <c r="G155" s="78"/>
      <c r="H155" s="215"/>
      <c r="I155" s="22"/>
      <c r="J155" s="127"/>
      <c r="K155" s="128"/>
      <c r="L155" s="26"/>
      <c r="M155" s="26"/>
    </row>
    <row r="156" spans="1:13" ht="14.25" customHeight="1" x14ac:dyDescent="0.25">
      <c r="A156" s="17"/>
      <c r="B156" s="216" t="s">
        <v>9</v>
      </c>
      <c r="C156" s="355" t="s">
        <v>38</v>
      </c>
      <c r="D156" s="355"/>
      <c r="E156" s="355"/>
      <c r="F156" s="355"/>
      <c r="G156" s="355"/>
      <c r="H156" s="356"/>
      <c r="I156" s="22"/>
      <c r="J156" s="404" t="s">
        <v>178</v>
      </c>
      <c r="K156" s="404"/>
      <c r="L156" s="26"/>
      <c r="M156" s="26"/>
    </row>
    <row r="157" spans="1:13" ht="16.5" customHeight="1" x14ac:dyDescent="0.25">
      <c r="A157" s="17"/>
      <c r="B157" s="217"/>
      <c r="C157" s="78"/>
      <c r="D157" s="213"/>
      <c r="E157" s="218"/>
      <c r="F157" s="218"/>
      <c r="G157" s="78"/>
      <c r="H157" s="219"/>
      <c r="I157" s="22"/>
      <c r="J157" s="403"/>
      <c r="K157" s="403"/>
      <c r="L157" s="26"/>
      <c r="M157" s="26"/>
    </row>
    <row r="158" spans="1:13" ht="24.75" customHeight="1" thickBot="1" x14ac:dyDescent="0.3">
      <c r="A158" s="17"/>
      <c r="B158" s="217"/>
      <c r="C158" s="73"/>
      <c r="D158" s="73"/>
      <c r="E158" s="220" t="s">
        <v>37</v>
      </c>
      <c r="F158" s="221" t="s">
        <v>50</v>
      </c>
      <c r="G158" s="221" t="s">
        <v>49</v>
      </c>
      <c r="H158" s="221" t="s">
        <v>51</v>
      </c>
      <c r="I158" s="24"/>
      <c r="J158" s="403" t="s">
        <v>319</v>
      </c>
      <c r="K158" s="403"/>
      <c r="L158" s="26"/>
      <c r="M158" s="26"/>
    </row>
    <row r="159" spans="1:13" ht="16.5" thickBot="1" x14ac:dyDescent="0.3">
      <c r="A159" s="17"/>
      <c r="B159" s="168"/>
      <c r="C159" s="406" t="s">
        <v>34</v>
      </c>
      <c r="D159" s="407"/>
      <c r="E159" s="222"/>
      <c r="F159" s="223"/>
      <c r="G159" s="224"/>
      <c r="H159" s="225"/>
      <c r="I159" s="22"/>
      <c r="J159" s="403"/>
      <c r="K159" s="403"/>
      <c r="L159" s="25"/>
    </row>
    <row r="160" spans="1:13" ht="16.5" thickBot="1" x14ac:dyDescent="0.3">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320</v>
      </c>
      <c r="K160" s="130" t="s">
        <v>321</v>
      </c>
      <c r="L160" s="25"/>
    </row>
    <row r="161" spans="1:25" ht="15.75" customHeight="1" x14ac:dyDescent="0.25">
      <c r="A161" s="17"/>
      <c r="B161" s="357"/>
      <c r="C161" s="406" t="s">
        <v>35</v>
      </c>
      <c r="D161" s="407"/>
      <c r="E161" s="227"/>
      <c r="F161" s="360" t="str">
        <f>IF(AND(E161 &lt;&gt; "Monthly", E161 &lt;&gt; "Semi-Monthly", H162&gt;0), "Payroll Frequency changed, delete value in H66", "")</f>
        <v/>
      </c>
      <c r="G161" s="361"/>
      <c r="H161" s="362"/>
      <c r="I161" s="22"/>
      <c r="J161" s="403" t="s">
        <v>322</v>
      </c>
      <c r="K161" s="403"/>
      <c r="L161" s="25"/>
    </row>
    <row r="162" spans="1:25" ht="15" customHeight="1" x14ac:dyDescent="0.2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323</v>
      </c>
      <c r="K162" s="351"/>
      <c r="L162" s="25"/>
    </row>
    <row r="163" spans="1:25" ht="15.75" x14ac:dyDescent="0.25">
      <c r="A163" s="17"/>
      <c r="B163" s="357"/>
      <c r="C163" s="364" t="s">
        <v>246</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2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25">
      <c r="A165" s="17"/>
      <c r="B165" s="236"/>
      <c r="C165" s="366" t="s">
        <v>29</v>
      </c>
      <c r="D165" s="367"/>
      <c r="E165" s="237"/>
      <c r="F165" s="238"/>
      <c r="G165" s="239"/>
      <c r="H165" s="240"/>
      <c r="I165" s="23"/>
      <c r="J165" s="403" t="s">
        <v>324</v>
      </c>
      <c r="K165" s="403"/>
    </row>
    <row r="166" spans="1:25" ht="16.5" customHeight="1" x14ac:dyDescent="0.2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2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75" x14ac:dyDescent="0.2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3">
      <c r="A169" s="17"/>
      <c r="B169" s="246"/>
      <c r="C169" s="364" t="str">
        <f>IF(E162="","Gross Pay Prior Year",CONCATENATE("Gross Pay ",YEAR(E162)-2))</f>
        <v>Gross Pay Prior Year</v>
      </c>
      <c r="D169" s="365"/>
      <c r="E169" s="247"/>
      <c r="F169" s="183"/>
      <c r="G169" s="183"/>
      <c r="H169" s="245"/>
      <c r="I169" s="22"/>
      <c r="J169" s="351" t="s">
        <v>325</v>
      </c>
      <c r="K169" s="351"/>
    </row>
    <row r="170" spans="1:25" ht="13.5" customHeight="1" x14ac:dyDescent="0.25">
      <c r="A170" s="17"/>
      <c r="B170" s="168"/>
      <c r="C170" s="78"/>
      <c r="D170" s="78"/>
      <c r="E170" s="183"/>
      <c r="F170" s="183"/>
      <c r="G170" s="183"/>
      <c r="H170" s="245"/>
      <c r="I170" s="22"/>
      <c r="J170" s="351"/>
      <c r="K170" s="351"/>
    </row>
    <row r="171" spans="1:25" ht="13.5" customHeight="1" x14ac:dyDescent="0.2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3">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3">
      <c r="A173" s="17"/>
      <c r="B173" s="250" t="s">
        <v>17</v>
      </c>
      <c r="C173" s="370" t="s">
        <v>115</v>
      </c>
      <c r="D173" s="370"/>
      <c r="E173" s="251"/>
      <c r="F173" s="371" t="s">
        <v>54</v>
      </c>
      <c r="G173" s="371"/>
      <c r="H173" s="252" t="str">
        <f>IF(OR(H172="", H172 = 0, H172&gt;31), "", IF(H172 &gt;20, "Monthly", IF(H172&gt;14, "Semi-Monthly", IF(H172&gt;9, "Bi-Weekly", "Weekly"))))</f>
        <v/>
      </c>
      <c r="I173" s="22"/>
      <c r="J173" s="404" t="s">
        <v>232</v>
      </c>
      <c r="K173" s="404"/>
    </row>
    <row r="174" spans="1:25" ht="15.75" x14ac:dyDescent="0.25">
      <c r="A174" s="17"/>
      <c r="B174" s="253"/>
      <c r="C174" s="254"/>
      <c r="D174" s="254"/>
      <c r="E174" s="254"/>
      <c r="F174" s="255"/>
      <c r="G174" s="255"/>
      <c r="H174" s="252"/>
      <c r="I174" s="22"/>
      <c r="J174" s="351"/>
      <c r="K174" s="351"/>
    </row>
    <row r="175" spans="1:25" ht="15.75" customHeight="1" x14ac:dyDescent="0.2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326</v>
      </c>
      <c r="K175" s="403"/>
      <c r="P175" s="25"/>
      <c r="Q175" s="26"/>
      <c r="R175" s="26"/>
      <c r="S175" s="26"/>
      <c r="T175" s="26"/>
      <c r="U175" s="26"/>
      <c r="V175" s="26"/>
      <c r="W175" s="26"/>
      <c r="X175" s="26"/>
      <c r="Y175" s="26"/>
    </row>
    <row r="176" spans="1:25" ht="27.75" customHeight="1" x14ac:dyDescent="0.2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25">
      <c r="A177" s="17"/>
      <c r="B177" s="168"/>
      <c r="C177" s="218"/>
      <c r="D177" s="78"/>
      <c r="E177" s="78"/>
      <c r="F177" s="78"/>
      <c r="G177" s="78"/>
      <c r="H177" s="219"/>
      <c r="I177" s="22"/>
      <c r="J177" s="351"/>
      <c r="K177" s="351"/>
      <c r="P177" s="26"/>
      <c r="Q177" s="26"/>
      <c r="R177" s="28"/>
      <c r="S177" s="29"/>
      <c r="T177" s="30"/>
      <c r="U177" s="30"/>
      <c r="V177" s="26"/>
    </row>
    <row r="178" spans="1:22" ht="24.75" thickBot="1" x14ac:dyDescent="0.3">
      <c r="A178" s="17"/>
      <c r="B178" s="258"/>
      <c r="C178" s="221" t="s">
        <v>66</v>
      </c>
      <c r="D178" s="221" t="s">
        <v>67</v>
      </c>
      <c r="E178" s="221" t="s">
        <v>254</v>
      </c>
      <c r="F178" s="220" t="s">
        <v>53</v>
      </c>
      <c r="G178" s="221" t="s">
        <v>52</v>
      </c>
      <c r="H178" s="221" t="s">
        <v>51</v>
      </c>
      <c r="I178" s="17"/>
      <c r="J178" s="351"/>
      <c r="K178" s="351"/>
      <c r="P178" s="26"/>
      <c r="Q178" s="26"/>
      <c r="R178" s="28"/>
      <c r="S178" s="29"/>
      <c r="T178" s="30"/>
      <c r="U178" s="30"/>
      <c r="V178" s="26"/>
    </row>
    <row r="179" spans="1:22" ht="15.75" customHeight="1" x14ac:dyDescent="0.2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327</v>
      </c>
      <c r="K179" s="403"/>
      <c r="P179" s="26"/>
      <c r="Q179" s="26"/>
      <c r="R179" s="28"/>
      <c r="S179" s="29"/>
      <c r="T179" s="30"/>
      <c r="U179" s="30"/>
      <c r="V179" s="26"/>
    </row>
    <row r="180" spans="1:22" ht="15.75" customHeight="1" x14ac:dyDescent="0.2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25">
      <c r="A181" s="17"/>
      <c r="B181" s="259" t="s">
        <v>102</v>
      </c>
      <c r="C181" s="263"/>
      <c r="D181" s="264"/>
      <c r="E181" s="266"/>
      <c r="F181" s="376"/>
      <c r="G181" s="380"/>
      <c r="H181" s="381"/>
      <c r="I181" s="17"/>
      <c r="J181" s="403" t="s">
        <v>347</v>
      </c>
      <c r="K181" s="403"/>
      <c r="P181" s="26"/>
      <c r="Q181" s="26"/>
      <c r="R181" s="28"/>
      <c r="S181" s="29"/>
      <c r="T181" s="30"/>
      <c r="U181" s="30"/>
      <c r="V181" s="26"/>
    </row>
    <row r="182" spans="1:22" ht="16.5" thickBot="1" x14ac:dyDescent="0.3">
      <c r="A182" s="17"/>
      <c r="B182" s="267" t="s">
        <v>345</v>
      </c>
      <c r="C182" s="268"/>
      <c r="D182" s="269"/>
      <c r="E182" s="270"/>
      <c r="F182" s="377"/>
      <c r="G182" s="380"/>
      <c r="H182" s="381"/>
      <c r="I182" s="17"/>
      <c r="J182" s="403"/>
      <c r="K182" s="403"/>
      <c r="P182" s="26"/>
      <c r="Q182" s="26"/>
      <c r="R182" s="28"/>
      <c r="S182" s="29"/>
      <c r="T182" s="30"/>
      <c r="U182" s="30"/>
      <c r="V182" s="26"/>
    </row>
    <row r="183" spans="1:22" ht="16.5" thickBot="1" x14ac:dyDescent="0.3">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25">
      <c r="A184" s="17"/>
      <c r="B184" s="276" t="s">
        <v>246</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320</v>
      </c>
      <c r="K184" s="351"/>
      <c r="P184" s="26"/>
      <c r="Q184" s="26"/>
      <c r="R184" s="28"/>
      <c r="S184" s="29"/>
      <c r="T184" s="30"/>
      <c r="U184" s="30"/>
      <c r="V184" s="26"/>
    </row>
    <row r="185" spans="1:22" ht="15.75" customHeight="1" x14ac:dyDescent="0.25">
      <c r="A185" s="17"/>
      <c r="B185" s="278" t="s">
        <v>8</v>
      </c>
      <c r="C185" s="279"/>
      <c r="D185" s="273"/>
      <c r="E185" s="274"/>
      <c r="F185" s="241"/>
      <c r="G185" s="242"/>
      <c r="H185" s="231"/>
      <c r="I185" s="17"/>
      <c r="J185" s="351" t="s">
        <v>328</v>
      </c>
      <c r="K185" s="351"/>
      <c r="P185" s="26"/>
      <c r="Q185" s="26"/>
      <c r="R185" s="28"/>
      <c r="S185" s="29"/>
      <c r="T185" s="30"/>
      <c r="U185" s="30"/>
      <c r="V185" s="26"/>
    </row>
    <row r="186" spans="1:22" ht="15.75" customHeight="1" x14ac:dyDescent="0.25">
      <c r="A186" s="17"/>
      <c r="B186" s="278" t="s">
        <v>247</v>
      </c>
      <c r="C186" s="279"/>
      <c r="D186" s="273"/>
      <c r="E186" s="274"/>
      <c r="F186" s="241"/>
      <c r="G186" s="242"/>
      <c r="H186" s="231"/>
      <c r="I186" s="17"/>
      <c r="J186" s="351" t="s">
        <v>351</v>
      </c>
      <c r="K186" s="351"/>
      <c r="P186" s="26"/>
      <c r="Q186" s="26"/>
      <c r="R186" s="28"/>
      <c r="S186" s="29"/>
      <c r="T186" s="30"/>
      <c r="U186" s="30"/>
      <c r="V186" s="26"/>
    </row>
    <row r="187" spans="1:22" ht="30.75" customHeight="1" x14ac:dyDescent="0.25">
      <c r="A187" s="17"/>
      <c r="B187" s="278" t="s">
        <v>248</v>
      </c>
      <c r="C187" s="279"/>
      <c r="D187" s="273"/>
      <c r="E187" s="274"/>
      <c r="F187" s="241"/>
      <c r="G187" s="242"/>
      <c r="H187" s="231"/>
      <c r="I187" s="17"/>
      <c r="J187" s="351" t="s">
        <v>352</v>
      </c>
      <c r="K187" s="351"/>
      <c r="P187" s="26"/>
      <c r="Q187" s="26"/>
      <c r="R187" s="28"/>
      <c r="S187" s="29"/>
      <c r="T187" s="30"/>
      <c r="U187" s="30"/>
      <c r="V187" s="26"/>
    </row>
    <row r="188" spans="1:22" ht="15.75" customHeight="1" x14ac:dyDescent="0.25">
      <c r="A188" s="17"/>
      <c r="B188" s="278" t="s">
        <v>249</v>
      </c>
      <c r="C188" s="279"/>
      <c r="D188" s="273"/>
      <c r="E188" s="274"/>
      <c r="F188" s="241"/>
      <c r="G188" s="242"/>
      <c r="H188" s="231"/>
      <c r="I188" s="17"/>
      <c r="J188" s="403"/>
      <c r="K188" s="403"/>
      <c r="P188" s="26"/>
      <c r="Q188" s="26"/>
      <c r="R188" s="28"/>
      <c r="S188" s="29"/>
      <c r="T188" s="30"/>
      <c r="U188" s="30"/>
      <c r="V188" s="26"/>
    </row>
    <row r="189" spans="1:22" ht="15.75" customHeight="1" x14ac:dyDescent="0.25">
      <c r="A189" s="17"/>
      <c r="B189" s="278" t="s">
        <v>250</v>
      </c>
      <c r="C189" s="279"/>
      <c r="D189" s="273"/>
      <c r="E189" s="274"/>
      <c r="F189" s="241"/>
      <c r="G189" s="242"/>
      <c r="H189" s="231"/>
      <c r="I189" s="17"/>
      <c r="J189" s="403"/>
      <c r="K189" s="403"/>
      <c r="P189" s="26"/>
      <c r="Q189" s="26"/>
      <c r="R189" s="28"/>
      <c r="S189" s="29"/>
      <c r="T189" s="30"/>
      <c r="U189" s="30"/>
      <c r="V189" s="26"/>
    </row>
    <row r="190" spans="1:22" ht="15.75" customHeight="1" x14ac:dyDescent="0.25">
      <c r="A190" s="17"/>
      <c r="B190" s="329" t="s">
        <v>349</v>
      </c>
      <c r="C190" s="279"/>
      <c r="D190" s="273"/>
      <c r="E190" s="274"/>
      <c r="F190" s="241"/>
      <c r="G190" s="242"/>
      <c r="H190" s="231"/>
      <c r="I190" s="17"/>
      <c r="J190" s="130"/>
      <c r="K190" s="130"/>
      <c r="P190" s="26"/>
      <c r="Q190" s="26"/>
      <c r="R190" s="28"/>
      <c r="S190" s="29"/>
      <c r="T190" s="30"/>
      <c r="U190" s="30"/>
      <c r="V190" s="26"/>
    </row>
    <row r="191" spans="1:22" ht="15.75" customHeight="1" x14ac:dyDescent="0.25">
      <c r="A191" s="17"/>
      <c r="B191" s="278" t="s">
        <v>251</v>
      </c>
      <c r="C191" s="279"/>
      <c r="D191" s="273"/>
      <c r="E191" s="274"/>
      <c r="F191" s="241"/>
      <c r="G191" s="242"/>
      <c r="H191" s="231"/>
      <c r="I191" s="17"/>
      <c r="J191" s="133"/>
      <c r="K191" s="130"/>
      <c r="P191" s="26"/>
      <c r="Q191" s="26"/>
      <c r="R191" s="28"/>
      <c r="S191" s="29"/>
      <c r="T191" s="30"/>
      <c r="U191" s="30"/>
      <c r="V191" s="26"/>
    </row>
    <row r="192" spans="1:22" ht="15.75" customHeight="1" x14ac:dyDescent="0.25">
      <c r="A192" s="17"/>
      <c r="B192" s="278" t="s">
        <v>252</v>
      </c>
      <c r="C192" s="279"/>
      <c r="D192" s="273"/>
      <c r="E192" s="274"/>
      <c r="F192" s="241"/>
      <c r="G192" s="242"/>
      <c r="H192" s="231"/>
      <c r="I192" s="17"/>
      <c r="J192" s="133"/>
      <c r="K192" s="130"/>
      <c r="P192" s="26"/>
      <c r="Q192" s="26"/>
      <c r="R192" s="28"/>
      <c r="S192" s="29"/>
      <c r="T192" s="30"/>
      <c r="U192" s="30"/>
      <c r="V192" s="26"/>
    </row>
    <row r="193" spans="1:22" ht="15.75" customHeight="1" x14ac:dyDescent="0.25">
      <c r="A193" s="17"/>
      <c r="B193" s="278" t="s">
        <v>253</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2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329</v>
      </c>
      <c r="K194" s="403"/>
      <c r="L194" s="32"/>
      <c r="M194" s="33"/>
      <c r="P194" s="26"/>
      <c r="Q194" s="26"/>
      <c r="R194" s="28"/>
      <c r="S194" s="29"/>
      <c r="T194" s="30"/>
      <c r="U194" s="30"/>
      <c r="V194" s="26"/>
    </row>
    <row r="195" spans="1:22" ht="30" customHeight="1" x14ac:dyDescent="0.2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330</v>
      </c>
      <c r="K195" s="403"/>
      <c r="L195" s="32"/>
      <c r="M195" s="33"/>
      <c r="P195" s="26"/>
      <c r="Q195" s="26"/>
      <c r="R195" s="28"/>
      <c r="S195" s="29"/>
      <c r="T195" s="30"/>
      <c r="U195" s="30"/>
      <c r="V195" s="26"/>
    </row>
    <row r="196" spans="1:22" ht="15.75" customHeight="1" x14ac:dyDescent="0.2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331</v>
      </c>
      <c r="K196" s="403"/>
      <c r="L196" s="32"/>
    </row>
    <row r="197" spans="1:22" ht="15.75" x14ac:dyDescent="0.25">
      <c r="A197" s="17"/>
      <c r="B197" s="114"/>
      <c r="C197" s="183"/>
      <c r="D197" s="183"/>
      <c r="E197" s="183"/>
      <c r="F197" s="183"/>
      <c r="G197" s="183"/>
      <c r="H197" s="183"/>
      <c r="I197" s="17"/>
      <c r="J197" s="351"/>
      <c r="K197" s="351"/>
      <c r="L197" s="32"/>
    </row>
    <row r="198" spans="1:22" ht="15.75" x14ac:dyDescent="0.2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75" x14ac:dyDescent="0.2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75" x14ac:dyDescent="0.25">
      <c r="A200" s="17"/>
      <c r="B200" s="73"/>
      <c r="C200" s="282"/>
      <c r="D200" s="73"/>
      <c r="E200" s="78"/>
      <c r="F200" s="78"/>
      <c r="G200" s="78"/>
      <c r="H200" s="78"/>
      <c r="I200" s="22"/>
      <c r="J200" s="351"/>
      <c r="K200" s="351"/>
      <c r="L200" s="32"/>
    </row>
    <row r="201" spans="1:22" ht="15.75" x14ac:dyDescent="0.2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75" x14ac:dyDescent="0.2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75" x14ac:dyDescent="0.2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75" x14ac:dyDescent="0.25">
      <c r="A204" s="17"/>
      <c r="B204" s="78"/>
      <c r="C204" s="78"/>
      <c r="D204" s="78"/>
      <c r="E204" s="78"/>
      <c r="F204" s="78"/>
      <c r="G204" s="73"/>
      <c r="H204" s="287"/>
      <c r="I204" s="22"/>
      <c r="J204" s="351"/>
      <c r="K204" s="351"/>
      <c r="L204" s="16"/>
    </row>
    <row r="205" spans="1:22" ht="15.75" x14ac:dyDescent="0.25">
      <c r="A205" s="17"/>
      <c r="B205" s="73"/>
      <c r="C205" s="73"/>
      <c r="D205" s="73"/>
      <c r="E205" s="73"/>
      <c r="F205" s="73"/>
      <c r="G205" s="73"/>
      <c r="H205" s="73"/>
      <c r="I205" s="17"/>
      <c r="J205" s="351"/>
      <c r="K205" s="351"/>
      <c r="L205" s="16"/>
    </row>
    <row r="206" spans="1:22" ht="15.75" customHeight="1" thickBot="1" x14ac:dyDescent="0.3">
      <c r="A206" s="17"/>
      <c r="B206" s="184" t="s">
        <v>59</v>
      </c>
      <c r="C206" s="185"/>
      <c r="D206" s="186" t="str">
        <f>E5</f>
        <v>Name not entered on Household Summary</v>
      </c>
      <c r="E206" s="185"/>
      <c r="F206" s="185"/>
      <c r="G206" s="185"/>
      <c r="H206" s="321" t="s">
        <v>238</v>
      </c>
      <c r="I206" s="22"/>
      <c r="J206" s="351"/>
      <c r="K206" s="351"/>
      <c r="L206" s="16"/>
    </row>
    <row r="207" spans="1:22" ht="15.75" customHeight="1" thickTop="1" thickBot="1" x14ac:dyDescent="0.3">
      <c r="A207" s="17"/>
      <c r="B207" s="191"/>
      <c r="C207" s="188"/>
      <c r="D207" s="203"/>
      <c r="E207" s="200"/>
      <c r="F207" s="195"/>
      <c r="G207" s="195"/>
      <c r="H207" s="196"/>
      <c r="I207" s="22"/>
      <c r="J207" s="413" t="s">
        <v>336</v>
      </c>
      <c r="K207" s="413"/>
      <c r="L207" s="16"/>
    </row>
    <row r="208" spans="1:22" ht="16.5" customHeight="1" thickBot="1" x14ac:dyDescent="0.3">
      <c r="A208" s="17"/>
      <c r="B208" s="191" t="s">
        <v>64</v>
      </c>
      <c r="C208" s="188" t="s">
        <v>6</v>
      </c>
      <c r="D208" s="352"/>
      <c r="E208" s="353"/>
      <c r="F208" s="353"/>
      <c r="G208" s="354"/>
      <c r="H208" s="192" t="str">
        <f>IF(D210="VOE", E220, IF(D210 = "Pay Stubs", E232, ""))</f>
        <v/>
      </c>
      <c r="I208" s="22"/>
      <c r="J208" s="351" t="s">
        <v>342</v>
      </c>
      <c r="K208" s="351"/>
      <c r="L208" s="16"/>
    </row>
    <row r="209" spans="1:13" ht="15.75" customHeight="1" thickBot="1" x14ac:dyDescent="0.3">
      <c r="A209" s="17"/>
      <c r="B209" s="191"/>
      <c r="C209" s="188"/>
      <c r="D209" s="193"/>
      <c r="E209" s="194"/>
      <c r="F209" s="194"/>
      <c r="G209" s="195" t="s">
        <v>70</v>
      </c>
      <c r="H209" s="196" t="s">
        <v>61</v>
      </c>
      <c r="I209" s="22"/>
      <c r="J209" s="351" t="s">
        <v>318</v>
      </c>
      <c r="K209" s="351"/>
      <c r="L209" s="16"/>
    </row>
    <row r="210" spans="1:13" ht="15.75" customHeight="1" thickBot="1" x14ac:dyDescent="0.3">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343</v>
      </c>
      <c r="K210" s="351"/>
      <c r="L210" s="16"/>
    </row>
    <row r="211" spans="1:13" ht="15.75" customHeight="1" thickBot="1" x14ac:dyDescent="0.3">
      <c r="A211" s="17"/>
      <c r="B211" s="191"/>
      <c r="C211" s="188"/>
      <c r="D211" s="203"/>
      <c r="E211" s="200"/>
      <c r="F211" s="195" t="s">
        <v>22</v>
      </c>
      <c r="G211" s="195" t="s">
        <v>72</v>
      </c>
      <c r="H211" s="196" t="s">
        <v>69</v>
      </c>
      <c r="I211" s="22"/>
      <c r="J211" s="351"/>
      <c r="K211" s="351"/>
      <c r="L211" s="16"/>
    </row>
    <row r="212" spans="1:13" ht="15.75" customHeight="1" thickBot="1" x14ac:dyDescent="0.3">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3">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25">
      <c r="A214" s="17"/>
      <c r="B214" s="168"/>
      <c r="C214" s="78"/>
      <c r="D214" s="213"/>
      <c r="E214" s="214"/>
      <c r="F214" s="214"/>
      <c r="G214" s="78"/>
      <c r="H214" s="215"/>
      <c r="I214" s="22"/>
      <c r="J214" s="127"/>
      <c r="K214" s="128"/>
      <c r="L214" s="16"/>
    </row>
    <row r="215" spans="1:13" ht="15.75" customHeight="1" x14ac:dyDescent="0.25">
      <c r="A215" s="17"/>
      <c r="B215" s="216" t="s">
        <v>9</v>
      </c>
      <c r="C215" s="355" t="s">
        <v>38</v>
      </c>
      <c r="D215" s="355"/>
      <c r="E215" s="355"/>
      <c r="F215" s="355"/>
      <c r="G215" s="355"/>
      <c r="H215" s="356"/>
      <c r="I215" s="22"/>
      <c r="J215" s="404" t="s">
        <v>178</v>
      </c>
      <c r="K215" s="404"/>
      <c r="L215" s="16"/>
    </row>
    <row r="216" spans="1:13" ht="15.75" customHeight="1" x14ac:dyDescent="0.25">
      <c r="A216" s="17"/>
      <c r="B216" s="217"/>
      <c r="C216" s="78"/>
      <c r="D216" s="213"/>
      <c r="E216" s="218"/>
      <c r="F216" s="218"/>
      <c r="G216" s="78"/>
      <c r="H216" s="219"/>
      <c r="I216" s="22"/>
      <c r="J216" s="403"/>
      <c r="K216" s="403"/>
      <c r="L216" s="16"/>
    </row>
    <row r="217" spans="1:13" ht="24.75" customHeight="1" thickBot="1" x14ac:dyDescent="0.3">
      <c r="A217" s="17"/>
      <c r="B217" s="217"/>
      <c r="C217" s="73"/>
      <c r="D217" s="73"/>
      <c r="E217" s="220" t="s">
        <v>37</v>
      </c>
      <c r="F217" s="221" t="s">
        <v>50</v>
      </c>
      <c r="G217" s="221" t="s">
        <v>49</v>
      </c>
      <c r="H217" s="221" t="s">
        <v>51</v>
      </c>
      <c r="I217" s="24"/>
      <c r="J217" s="403" t="s">
        <v>319</v>
      </c>
      <c r="K217" s="403"/>
      <c r="L217" s="16"/>
    </row>
    <row r="218" spans="1:13" ht="15.75" customHeight="1" thickBot="1" x14ac:dyDescent="0.3">
      <c r="A218" s="17"/>
      <c r="B218" s="168"/>
      <c r="C218" s="406" t="s">
        <v>34</v>
      </c>
      <c r="D218" s="407"/>
      <c r="E218" s="222"/>
      <c r="F218" s="223"/>
      <c r="G218" s="224"/>
      <c r="H218" s="225"/>
      <c r="I218" s="22"/>
      <c r="J218" s="403"/>
      <c r="K218" s="403"/>
      <c r="L218" s="16"/>
    </row>
    <row r="219" spans="1:13" ht="16.5" thickBot="1" x14ac:dyDescent="0.3">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320</v>
      </c>
      <c r="K219" s="130" t="s">
        <v>321</v>
      </c>
      <c r="L219" s="16"/>
    </row>
    <row r="220" spans="1:13" ht="15.75" customHeight="1" x14ac:dyDescent="0.2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322</v>
      </c>
      <c r="K220" s="403"/>
      <c r="L220" s="16"/>
    </row>
    <row r="221" spans="1:13" ht="15.75" customHeight="1" x14ac:dyDescent="0.2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323</v>
      </c>
      <c r="K221" s="351"/>
      <c r="L221" s="16"/>
    </row>
    <row r="222" spans="1:13" ht="15.75" x14ac:dyDescent="0.2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2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25">
      <c r="A224" s="17"/>
      <c r="B224" s="236"/>
      <c r="C224" s="366" t="s">
        <v>29</v>
      </c>
      <c r="D224" s="367"/>
      <c r="E224" s="237"/>
      <c r="F224" s="238"/>
      <c r="G224" s="239"/>
      <c r="H224" s="240"/>
      <c r="I224" s="23"/>
      <c r="J224" s="403" t="s">
        <v>324</v>
      </c>
      <c r="K224" s="403"/>
      <c r="L224" s="26"/>
      <c r="M224" s="26"/>
    </row>
    <row r="225" spans="1:13" ht="16.5" customHeight="1" x14ac:dyDescent="0.2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2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25">
      <c r="A227" s="17"/>
      <c r="B227" s="236"/>
      <c r="C227" s="364" t="str">
        <f>IF(E221="","Gross Pay Prior Year",CONCATENATE("Gross Pay ",YEAR(E221)-1))</f>
        <v>Gross Pay Prior Year</v>
      </c>
      <c r="D227" s="365"/>
      <c r="E227" s="243"/>
      <c r="F227" s="183"/>
      <c r="G227" s="183"/>
      <c r="H227" s="245"/>
      <c r="I227" s="22"/>
      <c r="J227" s="351" t="s">
        <v>325</v>
      </c>
      <c r="K227" s="351"/>
      <c r="L227" s="25"/>
    </row>
    <row r="228" spans="1:13" ht="16.5" thickBot="1" x14ac:dyDescent="0.3">
      <c r="A228" s="17"/>
      <c r="B228" s="246"/>
      <c r="C228" s="364" t="str">
        <f>IF(E221="","Gross Pay Prior Year",CONCATENATE("Gross Pay ",YEAR(E221)-2))</f>
        <v>Gross Pay Prior Year</v>
      </c>
      <c r="D228" s="365"/>
      <c r="E228" s="247"/>
      <c r="F228" s="183"/>
      <c r="G228" s="183"/>
      <c r="H228" s="245"/>
      <c r="I228" s="22"/>
      <c r="J228" s="351"/>
      <c r="K228" s="351"/>
      <c r="L228" s="25"/>
    </row>
    <row r="229" spans="1:13" ht="15.75" x14ac:dyDescent="0.25">
      <c r="A229" s="17"/>
      <c r="B229" s="168"/>
      <c r="C229" s="78"/>
      <c r="D229" s="78"/>
      <c r="E229" s="183"/>
      <c r="F229" s="183"/>
      <c r="G229" s="183"/>
      <c r="H229" s="245"/>
      <c r="I229" s="22"/>
      <c r="J229" s="131"/>
      <c r="K229" s="129"/>
      <c r="L229" s="25"/>
    </row>
    <row r="230" spans="1:13" ht="15" customHeight="1" x14ac:dyDescent="0.2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6.5" thickBot="1" x14ac:dyDescent="0.3">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3">
      <c r="A232" s="17"/>
      <c r="B232" s="250" t="s">
        <v>17</v>
      </c>
      <c r="C232" s="370" t="s">
        <v>115</v>
      </c>
      <c r="D232" s="370"/>
      <c r="E232" s="251"/>
      <c r="F232" s="371" t="s">
        <v>54</v>
      </c>
      <c r="G232" s="371"/>
      <c r="H232" s="252" t="str">
        <f>IF(OR(H231="", H231 = 0, H231&gt;31), "", IF(H231 &gt;20, "Monthly", IF(H231&gt;14, "Semi-Monthly", IF(H231&gt;9, "Bi-Weekly", "Weekly"))))</f>
        <v/>
      </c>
      <c r="I232" s="22"/>
      <c r="J232" s="404" t="s">
        <v>232</v>
      </c>
      <c r="K232" s="404"/>
    </row>
    <row r="233" spans="1:13" ht="15.75" x14ac:dyDescent="0.25">
      <c r="A233" s="17"/>
      <c r="B233" s="253"/>
      <c r="C233" s="254"/>
      <c r="D233" s="254"/>
      <c r="E233" s="254"/>
      <c r="F233" s="255"/>
      <c r="G233" s="255"/>
      <c r="H233" s="252"/>
      <c r="I233" s="22"/>
      <c r="J233" s="351"/>
      <c r="K233" s="351"/>
    </row>
    <row r="234" spans="1:13" ht="15.75" customHeight="1" x14ac:dyDescent="0.2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326</v>
      </c>
      <c r="K234" s="403"/>
    </row>
    <row r="235" spans="1:13" ht="35.1" customHeight="1" x14ac:dyDescent="0.2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75" x14ac:dyDescent="0.25">
      <c r="A236" s="17"/>
      <c r="B236" s="168"/>
      <c r="C236" s="218"/>
      <c r="D236" s="78"/>
      <c r="E236" s="78"/>
      <c r="F236" s="78"/>
      <c r="G236" s="78"/>
      <c r="H236" s="219"/>
      <c r="I236" s="22"/>
      <c r="J236" s="351"/>
      <c r="K236" s="351"/>
    </row>
    <row r="237" spans="1:13" ht="24.75" customHeight="1" thickBot="1" x14ac:dyDescent="0.3">
      <c r="A237" s="17"/>
      <c r="B237" s="258"/>
      <c r="C237" s="221" t="s">
        <v>66</v>
      </c>
      <c r="D237" s="221" t="s">
        <v>67</v>
      </c>
      <c r="E237" s="221" t="s">
        <v>254</v>
      </c>
      <c r="F237" s="220" t="s">
        <v>53</v>
      </c>
      <c r="G237" s="221" t="s">
        <v>52</v>
      </c>
      <c r="H237" s="221" t="s">
        <v>51</v>
      </c>
      <c r="I237" s="17"/>
      <c r="J237" s="403" t="s">
        <v>327</v>
      </c>
      <c r="K237" s="403"/>
    </row>
    <row r="238" spans="1:13" ht="13.5" customHeight="1" x14ac:dyDescent="0.2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25">
      <c r="A239" s="17"/>
      <c r="B239" s="259" t="s">
        <v>101</v>
      </c>
      <c r="C239" s="263"/>
      <c r="D239" s="264"/>
      <c r="E239" s="265"/>
      <c r="F239" s="376"/>
      <c r="G239" s="380"/>
      <c r="H239" s="381"/>
      <c r="I239" s="34"/>
      <c r="J239" s="403" t="s">
        <v>347</v>
      </c>
      <c r="K239" s="403"/>
    </row>
    <row r="240" spans="1:13" ht="15.75" x14ac:dyDescent="0.25">
      <c r="A240" s="17"/>
      <c r="B240" s="259" t="s">
        <v>102</v>
      </c>
      <c r="C240" s="263"/>
      <c r="D240" s="264"/>
      <c r="E240" s="266"/>
      <c r="F240" s="376"/>
      <c r="G240" s="380"/>
      <c r="H240" s="381"/>
      <c r="I240" s="17"/>
      <c r="J240" s="403"/>
      <c r="K240" s="403"/>
    </row>
    <row r="241" spans="1:25" ht="16.5" thickBot="1" x14ac:dyDescent="0.3">
      <c r="A241" s="17"/>
      <c r="B241" s="267" t="s">
        <v>345</v>
      </c>
      <c r="C241" s="268"/>
      <c r="D241" s="269"/>
      <c r="E241" s="270"/>
      <c r="F241" s="377"/>
      <c r="G241" s="380"/>
      <c r="H241" s="381"/>
      <c r="I241" s="17"/>
      <c r="J241" s="403"/>
      <c r="K241" s="403"/>
    </row>
    <row r="242" spans="1:25" ht="16.5" thickBot="1" x14ac:dyDescent="0.3">
      <c r="A242" s="17"/>
      <c r="B242" s="271" t="s">
        <v>27</v>
      </c>
      <c r="C242" s="272"/>
      <c r="D242" s="273"/>
      <c r="E242" s="274"/>
      <c r="F242" s="275" t="s">
        <v>90</v>
      </c>
      <c r="G242" s="382"/>
      <c r="H242" s="383"/>
      <c r="I242" s="17"/>
      <c r="J242" s="351" t="s">
        <v>320</v>
      </c>
      <c r="K242" s="351"/>
      <c r="P242" s="25"/>
      <c r="Q242" s="26"/>
      <c r="R242" s="26"/>
      <c r="S242" s="26"/>
      <c r="T242" s="26"/>
      <c r="U242" s="26"/>
      <c r="V242" s="26"/>
      <c r="W242" s="26"/>
      <c r="X242" s="26"/>
      <c r="Y242" s="26"/>
    </row>
    <row r="243" spans="1:25" ht="15.75" customHeight="1" x14ac:dyDescent="0.25">
      <c r="A243" s="17"/>
      <c r="B243" s="276" t="s">
        <v>246</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328</v>
      </c>
      <c r="K243" s="351"/>
      <c r="P243" s="27"/>
      <c r="Q243" s="26"/>
      <c r="R243" s="28"/>
      <c r="S243" s="29"/>
      <c r="T243" s="30"/>
      <c r="U243" s="30"/>
      <c r="V243" s="26"/>
    </row>
    <row r="244" spans="1:25" ht="15.75" customHeight="1" x14ac:dyDescent="0.2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25">
      <c r="A245" s="17"/>
      <c r="B245" s="278" t="s">
        <v>247</v>
      </c>
      <c r="C245" s="279"/>
      <c r="D245" s="273"/>
      <c r="E245" s="274"/>
      <c r="F245" s="241"/>
      <c r="G245" s="242"/>
      <c r="H245" s="231"/>
      <c r="I245" s="17"/>
      <c r="J245" s="351" t="s">
        <v>351</v>
      </c>
      <c r="K245" s="351"/>
      <c r="P245" s="26"/>
      <c r="Q245" s="26"/>
      <c r="R245" s="28"/>
      <c r="S245" s="29"/>
      <c r="T245" s="30"/>
      <c r="U245" s="30"/>
      <c r="V245" s="26"/>
    </row>
    <row r="246" spans="1:25" ht="30.75" customHeight="1" x14ac:dyDescent="0.25">
      <c r="A246" s="17"/>
      <c r="B246" s="278" t="s">
        <v>248</v>
      </c>
      <c r="C246" s="279"/>
      <c r="D246" s="273"/>
      <c r="E246" s="274"/>
      <c r="F246" s="241"/>
      <c r="G246" s="242"/>
      <c r="H246" s="231"/>
      <c r="I246" s="17"/>
      <c r="J246" s="351" t="s">
        <v>352</v>
      </c>
      <c r="K246" s="351"/>
      <c r="P246" s="26"/>
      <c r="Q246" s="26"/>
      <c r="R246" s="28"/>
      <c r="S246" s="29"/>
      <c r="T246" s="30"/>
      <c r="U246" s="30"/>
      <c r="V246" s="26"/>
    </row>
    <row r="247" spans="1:25" ht="15.75" customHeight="1" x14ac:dyDescent="0.25">
      <c r="A247" s="17"/>
      <c r="B247" s="278" t="s">
        <v>249</v>
      </c>
      <c r="C247" s="279"/>
      <c r="D247" s="273"/>
      <c r="E247" s="274"/>
      <c r="F247" s="241"/>
      <c r="G247" s="242"/>
      <c r="H247" s="231"/>
      <c r="I247" s="17"/>
      <c r="J247" s="133"/>
      <c r="K247" s="130"/>
      <c r="P247" s="26"/>
      <c r="Q247" s="26"/>
      <c r="R247" s="28"/>
      <c r="S247" s="29"/>
      <c r="T247" s="30"/>
      <c r="U247" s="30"/>
      <c r="V247" s="26"/>
    </row>
    <row r="248" spans="1:25" ht="15.75" customHeight="1" x14ac:dyDescent="0.25">
      <c r="A248" s="17"/>
      <c r="B248" s="278" t="s">
        <v>250</v>
      </c>
      <c r="C248" s="279"/>
      <c r="D248" s="273"/>
      <c r="E248" s="274"/>
      <c r="F248" s="241"/>
      <c r="G248" s="242"/>
      <c r="H248" s="231"/>
      <c r="I248" s="17"/>
      <c r="J248" s="133"/>
      <c r="K248" s="130"/>
      <c r="P248" s="26"/>
      <c r="Q248" s="26"/>
      <c r="R248" s="28"/>
      <c r="S248" s="29"/>
      <c r="T248" s="30"/>
      <c r="U248" s="30"/>
      <c r="V248" s="26"/>
    </row>
    <row r="249" spans="1:25" ht="15.75" customHeight="1" x14ac:dyDescent="0.25">
      <c r="A249" s="17"/>
      <c r="B249" s="329" t="s">
        <v>349</v>
      </c>
      <c r="C249" s="279"/>
      <c r="D249" s="273"/>
      <c r="E249" s="274"/>
      <c r="F249" s="241"/>
      <c r="G249" s="242"/>
      <c r="H249" s="231"/>
      <c r="I249" s="17"/>
      <c r="J249" s="133"/>
      <c r="K249" s="130"/>
      <c r="P249" s="26"/>
      <c r="Q249" s="26"/>
      <c r="R249" s="28"/>
      <c r="S249" s="29"/>
      <c r="T249" s="30"/>
      <c r="U249" s="30"/>
      <c r="V249" s="26"/>
    </row>
    <row r="250" spans="1:25" ht="15.75" customHeight="1" x14ac:dyDescent="0.25">
      <c r="A250" s="17"/>
      <c r="B250" s="278" t="s">
        <v>251</v>
      </c>
      <c r="C250" s="279"/>
      <c r="D250" s="273"/>
      <c r="E250" s="274"/>
      <c r="F250" s="241"/>
      <c r="G250" s="242"/>
      <c r="H250" s="231"/>
      <c r="I250" s="17"/>
      <c r="J250" s="133"/>
      <c r="K250" s="130"/>
      <c r="P250" s="26"/>
      <c r="Q250" s="26"/>
      <c r="R250" s="28"/>
      <c r="S250" s="29"/>
      <c r="T250" s="30"/>
      <c r="U250" s="30"/>
      <c r="V250" s="26"/>
    </row>
    <row r="251" spans="1:25" ht="15.75" customHeight="1" x14ac:dyDescent="0.25">
      <c r="A251" s="17"/>
      <c r="B251" s="278" t="s">
        <v>252</v>
      </c>
      <c r="C251" s="279"/>
      <c r="D251" s="273"/>
      <c r="E251" s="274"/>
      <c r="F251" s="241"/>
      <c r="G251" s="242"/>
      <c r="H251" s="231"/>
      <c r="I251" s="17"/>
      <c r="J251" s="133"/>
      <c r="K251" s="130"/>
      <c r="P251" s="26"/>
      <c r="Q251" s="26"/>
      <c r="R251" s="28"/>
      <c r="S251" s="29"/>
      <c r="T251" s="30"/>
      <c r="U251" s="30"/>
      <c r="V251" s="26"/>
    </row>
    <row r="252" spans="1:25" ht="15.75" customHeight="1" x14ac:dyDescent="0.25">
      <c r="A252" s="17"/>
      <c r="B252" s="278" t="s">
        <v>253</v>
      </c>
      <c r="C252" s="279"/>
      <c r="D252" s="273"/>
      <c r="E252" s="274"/>
      <c r="F252" s="241"/>
      <c r="G252" s="242"/>
      <c r="H252" s="231"/>
      <c r="I252" s="17"/>
      <c r="J252" s="127"/>
      <c r="K252" s="132"/>
      <c r="P252" s="26"/>
      <c r="Q252" s="26"/>
      <c r="R252" s="28"/>
      <c r="S252" s="29"/>
      <c r="T252" s="30"/>
      <c r="U252" s="30"/>
      <c r="V252" s="26"/>
    </row>
    <row r="253" spans="1:25" ht="15.75" customHeight="1" x14ac:dyDescent="0.2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329</v>
      </c>
      <c r="K253" s="403"/>
      <c r="P253" s="26"/>
      <c r="Q253" s="26"/>
      <c r="R253" s="28"/>
      <c r="S253" s="29"/>
      <c r="T253" s="30"/>
      <c r="U253" s="30"/>
      <c r="V253" s="26"/>
    </row>
    <row r="254" spans="1:25" ht="26.25" customHeight="1" x14ac:dyDescent="0.2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330</v>
      </c>
      <c r="K254" s="403"/>
      <c r="P254" s="26"/>
      <c r="Q254" s="26"/>
      <c r="R254" s="28"/>
      <c r="S254" s="29"/>
      <c r="T254" s="30"/>
      <c r="U254" s="30"/>
      <c r="V254" s="26"/>
    </row>
    <row r="255" spans="1:25" ht="15.75" customHeight="1" x14ac:dyDescent="0.2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331</v>
      </c>
      <c r="K255" s="403"/>
      <c r="P255" s="26"/>
      <c r="Q255" s="26"/>
      <c r="R255" s="28"/>
      <c r="S255" s="29"/>
      <c r="T255" s="30"/>
      <c r="U255" s="30"/>
      <c r="V255" s="26"/>
    </row>
    <row r="256" spans="1:25" ht="15.75" customHeight="1" x14ac:dyDescent="0.2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2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2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25">
      <c r="A259" s="17"/>
      <c r="B259" s="73"/>
      <c r="C259" s="282"/>
      <c r="D259" s="73"/>
      <c r="E259" s="78"/>
      <c r="F259" s="78"/>
      <c r="G259" s="78"/>
      <c r="H259" s="78"/>
      <c r="I259" s="22"/>
      <c r="J259" s="127"/>
      <c r="K259" s="128"/>
      <c r="P259" s="26"/>
      <c r="Q259" s="26"/>
      <c r="R259" s="28"/>
      <c r="S259" s="29"/>
      <c r="T259" s="30"/>
      <c r="U259" s="30"/>
      <c r="V259" s="26"/>
    </row>
    <row r="260" spans="1:22" ht="15.75" customHeight="1" x14ac:dyDescent="0.2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2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75" x14ac:dyDescent="0.2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75" x14ac:dyDescent="0.25">
      <c r="A263" s="17"/>
      <c r="B263" s="73"/>
      <c r="C263" s="78"/>
      <c r="D263" s="78"/>
      <c r="E263" s="78"/>
      <c r="F263" s="78"/>
      <c r="G263" s="73"/>
      <c r="H263" s="287"/>
      <c r="I263" s="22"/>
      <c r="J263" s="127"/>
      <c r="K263" s="128"/>
      <c r="L263" s="32"/>
    </row>
    <row r="264" spans="1:22" ht="15.75" customHeight="1" x14ac:dyDescent="0.25">
      <c r="A264" s="17"/>
      <c r="B264" s="114"/>
      <c r="C264" s="73"/>
      <c r="D264" s="73"/>
      <c r="E264" s="73"/>
      <c r="F264" s="73"/>
      <c r="G264" s="73"/>
      <c r="H264" s="73"/>
      <c r="I264" s="17"/>
      <c r="J264" s="127"/>
      <c r="K264" s="128"/>
      <c r="L264" s="32"/>
    </row>
    <row r="265" spans="1:22" ht="16.5" customHeight="1" thickBot="1" x14ac:dyDescent="0.3">
      <c r="A265" s="17"/>
      <c r="B265" s="384" t="s">
        <v>84</v>
      </c>
      <c r="C265" s="386" t="s">
        <v>294</v>
      </c>
      <c r="D265" s="387"/>
      <c r="E265" s="292"/>
      <c r="F265" s="388" t="s">
        <v>107</v>
      </c>
      <c r="G265" s="389"/>
      <c r="H265" s="293"/>
      <c r="I265" s="17"/>
      <c r="J265" s="402" t="s">
        <v>269</v>
      </c>
      <c r="K265" s="402"/>
      <c r="L265" s="32"/>
    </row>
    <row r="266" spans="1:22" ht="15.75" customHeight="1" x14ac:dyDescent="0.25">
      <c r="A266" s="17"/>
      <c r="B266" s="385"/>
      <c r="C266" s="70"/>
      <c r="D266" s="70"/>
      <c r="E266" s="70"/>
      <c r="F266" s="70"/>
      <c r="G266" s="70"/>
      <c r="H266" s="146"/>
      <c r="I266" s="17"/>
      <c r="J266" s="351" t="s">
        <v>337</v>
      </c>
      <c r="K266" s="351"/>
      <c r="L266" s="32"/>
    </row>
    <row r="267" spans="1:22" ht="45.75" customHeight="1" thickBot="1" x14ac:dyDescent="0.3">
      <c r="A267" s="17"/>
      <c r="B267" s="236"/>
      <c r="C267" s="294">
        <f>52-E265</f>
        <v>52</v>
      </c>
      <c r="D267" s="295">
        <f>IF(E268= "", 52, 52-E268)</f>
        <v>52</v>
      </c>
      <c r="E267" s="220" t="s">
        <v>37</v>
      </c>
      <c r="F267" s="296" t="s">
        <v>50</v>
      </c>
      <c r="G267" s="296" t="s">
        <v>109</v>
      </c>
      <c r="H267" s="296" t="s">
        <v>108</v>
      </c>
      <c r="I267" s="17"/>
      <c r="J267" s="351" t="s">
        <v>338</v>
      </c>
      <c r="K267" s="351"/>
      <c r="L267" s="32"/>
    </row>
    <row r="268" spans="1:22" ht="15.75" customHeight="1" x14ac:dyDescent="0.2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25">
      <c r="A269" s="17"/>
      <c r="B269" s="357"/>
      <c r="C269" s="394" t="s">
        <v>34</v>
      </c>
      <c r="D269" s="395"/>
      <c r="E269" s="301"/>
      <c r="F269" s="298"/>
      <c r="G269" s="299"/>
      <c r="H269" s="300"/>
      <c r="I269" s="17"/>
      <c r="J269" s="351" t="s">
        <v>308</v>
      </c>
      <c r="K269" s="351"/>
      <c r="L269" s="25"/>
    </row>
    <row r="270" spans="1:22" ht="26.25" customHeight="1" x14ac:dyDescent="0.25">
      <c r="A270" s="17"/>
      <c r="B270" s="357"/>
      <c r="C270" s="391" t="s">
        <v>110</v>
      </c>
      <c r="D270" s="393"/>
      <c r="E270" s="328"/>
      <c r="F270" s="303"/>
      <c r="G270" s="304"/>
      <c r="H270" s="304"/>
      <c r="I270" s="17"/>
      <c r="J270" s="351" t="s">
        <v>309</v>
      </c>
      <c r="K270" s="351"/>
      <c r="L270" s="16"/>
    </row>
    <row r="271" spans="1:22" ht="15.75" customHeight="1" x14ac:dyDescent="0.25">
      <c r="A271" s="17"/>
      <c r="B271" s="390"/>
      <c r="C271" s="391" t="s">
        <v>92</v>
      </c>
      <c r="D271" s="393"/>
      <c r="E271" s="302"/>
      <c r="F271" s="305">
        <f>E270*E269</f>
        <v>0</v>
      </c>
      <c r="G271" s="157">
        <f>(52-E265)*F271</f>
        <v>0</v>
      </c>
      <c r="H271" s="299"/>
      <c r="I271" s="17"/>
      <c r="J271" s="351"/>
      <c r="K271" s="351"/>
      <c r="L271" s="16"/>
    </row>
    <row r="272" spans="1:22" ht="15.75" customHeight="1" x14ac:dyDescent="0.25">
      <c r="A272" s="17"/>
      <c r="B272" s="390"/>
      <c r="C272" s="391" t="s">
        <v>16</v>
      </c>
      <c r="D272" s="393"/>
      <c r="E272" s="302"/>
      <c r="F272" s="305" t="str">
        <f xml:space="preserve"> IF(OR(E268 = "", E268 = 0), "", E272/E268)</f>
        <v/>
      </c>
      <c r="G272" s="157" t="str">
        <f>IF(F272 = "", "", (52-E265)*F272)</f>
        <v/>
      </c>
      <c r="H272" s="299"/>
      <c r="I272" s="17"/>
      <c r="J272" s="351" t="s">
        <v>310</v>
      </c>
      <c r="K272" s="351"/>
      <c r="L272" s="16"/>
    </row>
    <row r="273" spans="1:13" ht="15.75" customHeight="1" x14ac:dyDescent="0.25">
      <c r="A273" s="17"/>
      <c r="B273" s="390"/>
      <c r="C273" s="391" t="s">
        <v>83</v>
      </c>
      <c r="D273" s="393"/>
      <c r="E273" s="302"/>
      <c r="F273" s="305" t="str">
        <f>IF(OR(E268= "", E268 = 0), "", E273/E268)</f>
        <v/>
      </c>
      <c r="G273" s="157" t="str">
        <f>IF(F273="", "", (52-E265)*F273)</f>
        <v/>
      </c>
      <c r="H273" s="299"/>
      <c r="I273" s="17"/>
      <c r="J273" s="351" t="s">
        <v>311</v>
      </c>
      <c r="K273" s="351"/>
      <c r="L273" s="16"/>
    </row>
    <row r="274" spans="1:13" ht="15.75" customHeight="1" x14ac:dyDescent="0.25">
      <c r="A274" s="17"/>
      <c r="B274" s="390"/>
      <c r="C274" s="396" t="s">
        <v>81</v>
      </c>
      <c r="D274" s="397"/>
      <c r="E274" s="243"/>
      <c r="F274" s="280">
        <f>SUM(F271:F273)</f>
        <v>0</v>
      </c>
      <c r="G274" s="157">
        <f>SUM(G271:G273)</f>
        <v>0</v>
      </c>
      <c r="H274" s="157">
        <f>IF(OR(E268 = "", E268 = 0), 0, (52-E265)*(E274/E268))</f>
        <v>0</v>
      </c>
      <c r="I274" s="17"/>
      <c r="J274" s="351" t="s">
        <v>312</v>
      </c>
      <c r="K274" s="351"/>
      <c r="L274" s="16"/>
    </row>
    <row r="275" spans="1:13" ht="15.75" customHeight="1" x14ac:dyDescent="0.25">
      <c r="A275" s="17"/>
      <c r="B275" s="168"/>
      <c r="C275" s="259" t="s">
        <v>113</v>
      </c>
      <c r="D275" s="306"/>
      <c r="E275" s="243"/>
      <c r="F275" s="307"/>
      <c r="G275" s="307"/>
      <c r="H275" s="308"/>
      <c r="I275" s="17"/>
      <c r="J275" s="127"/>
      <c r="K275" s="128"/>
      <c r="L275" s="16"/>
    </row>
    <row r="276" spans="1:13" ht="15.75" customHeight="1" x14ac:dyDescent="0.25">
      <c r="A276" s="17"/>
      <c r="B276" s="177"/>
      <c r="C276" s="398" t="s">
        <v>114</v>
      </c>
      <c r="D276" s="399"/>
      <c r="E276" s="243"/>
      <c r="F276" s="309"/>
      <c r="G276" s="309"/>
      <c r="H276" s="242"/>
      <c r="I276" s="17"/>
      <c r="J276" s="127"/>
      <c r="K276" s="128"/>
      <c r="L276" s="16"/>
    </row>
    <row r="277" spans="1:13" ht="15.75" customHeight="1" x14ac:dyDescent="0.25">
      <c r="A277" s="17"/>
      <c r="B277" s="73"/>
      <c r="C277" s="73"/>
      <c r="D277" s="73"/>
      <c r="E277" s="73"/>
      <c r="F277" s="73"/>
      <c r="G277" s="73"/>
      <c r="H277" s="73"/>
      <c r="I277" s="17"/>
      <c r="J277" s="127"/>
      <c r="K277" s="128"/>
      <c r="L277" s="16"/>
    </row>
    <row r="278" spans="1:13" ht="15.75" customHeight="1" thickBot="1" x14ac:dyDescent="0.3">
      <c r="A278" s="17"/>
      <c r="B278" s="400" t="s">
        <v>74</v>
      </c>
      <c r="C278" s="145"/>
      <c r="D278" s="145"/>
      <c r="E278" s="164" t="s">
        <v>111</v>
      </c>
      <c r="F278" s="164" t="s">
        <v>75</v>
      </c>
      <c r="G278" s="164" t="s">
        <v>76</v>
      </c>
      <c r="H278" s="310" t="s">
        <v>121</v>
      </c>
      <c r="I278" s="17"/>
      <c r="J278" s="402" t="s">
        <v>280</v>
      </c>
      <c r="K278" s="402"/>
      <c r="L278" s="16"/>
    </row>
    <row r="279" spans="1:13" ht="32.25" customHeight="1" x14ac:dyDescent="0.25">
      <c r="A279" s="17"/>
      <c r="B279" s="401"/>
      <c r="C279" s="391" t="s">
        <v>78</v>
      </c>
      <c r="D279" s="392"/>
      <c r="E279" s="325"/>
      <c r="F279" s="311"/>
      <c r="G279" s="312"/>
      <c r="H279" s="313">
        <f>IF(SUM(F279:G279)&gt;=24, SUM(F279:G279),SUM(E279:G279))</f>
        <v>0</v>
      </c>
      <c r="I279" s="17"/>
      <c r="J279" s="351" t="s">
        <v>313</v>
      </c>
      <c r="K279" s="351"/>
      <c r="L279" s="16"/>
    </row>
    <row r="280" spans="1:13" ht="28.5" customHeight="1" x14ac:dyDescent="0.25">
      <c r="A280" s="17"/>
      <c r="B280" s="168"/>
      <c r="C280" s="391" t="s">
        <v>77</v>
      </c>
      <c r="D280" s="392"/>
      <c r="E280" s="326"/>
      <c r="F280" s="314"/>
      <c r="G280" s="274"/>
      <c r="H280" s="315"/>
      <c r="I280" s="17"/>
      <c r="J280" s="351" t="s">
        <v>314</v>
      </c>
      <c r="K280" s="351"/>
      <c r="L280" s="16"/>
    </row>
    <row r="281" spans="1:13" ht="28.5" customHeight="1" x14ac:dyDescent="0.25">
      <c r="A281" s="17"/>
      <c r="B281" s="168"/>
      <c r="C281" s="391" t="s">
        <v>79</v>
      </c>
      <c r="D281" s="392"/>
      <c r="E281" s="326"/>
      <c r="F281" s="314"/>
      <c r="G281" s="274"/>
      <c r="H281" s="315"/>
      <c r="I281" s="17"/>
      <c r="J281" s="351" t="s">
        <v>315</v>
      </c>
      <c r="K281" s="351"/>
      <c r="L281" s="16"/>
    </row>
    <row r="282" spans="1:13" ht="15.75" customHeight="1" thickBot="1" x14ac:dyDescent="0.3">
      <c r="A282" s="17"/>
      <c r="B282" s="168"/>
      <c r="C282" s="391" t="s">
        <v>80</v>
      </c>
      <c r="D282" s="392"/>
      <c r="E282" s="316"/>
      <c r="F282" s="317"/>
      <c r="G282" s="318"/>
      <c r="H282" s="315"/>
      <c r="I282" s="17"/>
      <c r="J282" s="351" t="s">
        <v>316</v>
      </c>
      <c r="K282" s="351"/>
      <c r="L282" s="16"/>
    </row>
    <row r="283" spans="1:13" ht="15.75" customHeight="1" x14ac:dyDescent="0.2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25">
      <c r="A284" s="17"/>
      <c r="B284" s="177"/>
      <c r="C284" s="319"/>
      <c r="D284" s="319"/>
      <c r="E284" s="320"/>
      <c r="F284" s="350" t="s">
        <v>122</v>
      </c>
      <c r="G284" s="350"/>
      <c r="H284" s="100">
        <f>IF(H279=0,0,(E283+(ROUND(H283,2)*(12-E279))))</f>
        <v>0</v>
      </c>
      <c r="I284" s="17"/>
      <c r="L284" s="16"/>
    </row>
    <row r="285" spans="1:13" ht="31.5" customHeight="1" x14ac:dyDescent="0.25">
      <c r="A285" s="17"/>
      <c r="B285" s="17"/>
      <c r="C285" s="17"/>
      <c r="D285" s="17"/>
      <c r="E285" s="17"/>
      <c r="F285" s="17"/>
      <c r="G285" s="17"/>
      <c r="H285" s="17"/>
      <c r="I285" s="17"/>
      <c r="L285" s="16"/>
    </row>
    <row r="286" spans="1:13" ht="31.5" customHeight="1" x14ac:dyDescent="0.2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25">
      <c r="A287" s="13"/>
      <c r="B287" s="42" t="s">
        <v>188</v>
      </c>
      <c r="C287" s="43"/>
      <c r="D287" s="43"/>
      <c r="E287" s="43"/>
      <c r="F287" s="43"/>
      <c r="G287" s="13"/>
      <c r="H287" s="45" t="s">
        <v>238</v>
      </c>
      <c r="I287" s="43"/>
      <c r="L287" s="16"/>
    </row>
    <row r="288" spans="1:13" ht="14.25" customHeight="1" x14ac:dyDescent="0.25">
      <c r="A288" s="17"/>
      <c r="L288" s="26"/>
      <c r="M288" s="26"/>
    </row>
    <row r="289" spans="1:13" ht="14.25" customHeight="1" x14ac:dyDescent="0.25">
      <c r="A289" s="17"/>
      <c r="L289" s="26"/>
      <c r="M289" s="26"/>
    </row>
    <row r="290" spans="1:13" ht="14.25" customHeight="1" x14ac:dyDescent="0.25">
      <c r="A290" s="17"/>
      <c r="L290" s="26"/>
      <c r="M290" s="26"/>
    </row>
    <row r="291" spans="1:13" ht="16.5" customHeight="1" x14ac:dyDescent="0.25">
      <c r="A291" s="17"/>
      <c r="L291" s="26"/>
      <c r="M291" s="26"/>
    </row>
    <row r="292" spans="1:13" ht="15.75" customHeight="1" x14ac:dyDescent="0.25">
      <c r="A292" s="17"/>
      <c r="L292" s="26"/>
      <c r="M292" s="26"/>
    </row>
    <row r="293" spans="1:13" ht="15.75" x14ac:dyDescent="0.25">
      <c r="A293" s="17"/>
      <c r="L293" s="25"/>
    </row>
    <row r="294" spans="1:13" ht="15.75" x14ac:dyDescent="0.25">
      <c r="A294" s="17"/>
      <c r="L294" s="25"/>
    </row>
    <row r="295" spans="1:13" ht="15.75" x14ac:dyDescent="0.25">
      <c r="A295" s="17"/>
      <c r="L295" s="25"/>
    </row>
    <row r="296" spans="1:13" ht="15" customHeight="1" x14ac:dyDescent="0.25">
      <c r="L296" s="25"/>
    </row>
    <row r="297" spans="1:13" ht="15.75" x14ac:dyDescent="0.25"/>
    <row r="298" spans="1:13" ht="30" customHeight="1" x14ac:dyDescent="0.25">
      <c r="D298" s="44"/>
    </row>
    <row r="299" spans="1:13" ht="39" customHeight="1" x14ac:dyDescent="0.25"/>
    <row r="300" spans="1:13" ht="15" customHeight="1" x14ac:dyDescent="0.25"/>
    <row r="301" spans="1:13" ht="15" customHeight="1" x14ac:dyDescent="0.25"/>
    <row r="302" spans="1:13" ht="15" customHeight="1" x14ac:dyDescent="0.25"/>
    <row r="303" spans="1:13" ht="15" customHeight="1" x14ac:dyDescent="0.25"/>
    <row r="304" spans="1:13" ht="15" customHeight="1" x14ac:dyDescent="0.25"/>
    <row r="305" ht="15" customHeight="1" x14ac:dyDescent="0.25"/>
    <row r="306" ht="15" customHeight="1" x14ac:dyDescent="0.25"/>
    <row r="307" ht="15" customHeight="1" x14ac:dyDescent="0.25"/>
    <row r="308" ht="15" customHeight="1" x14ac:dyDescent="0.25"/>
    <row r="309" ht="15" customHeight="1" x14ac:dyDescent="0.25"/>
    <row r="310" ht="28.5" customHeight="1" x14ac:dyDescent="0.25"/>
    <row r="311" ht="35.25" customHeight="1" x14ac:dyDescent="0.25"/>
    <row r="312" ht="45" customHeight="1" x14ac:dyDescent="0.25"/>
    <row r="313" ht="36.75" customHeight="1" x14ac:dyDescent="0.25"/>
    <row r="314" ht="33.75" customHeight="1" x14ac:dyDescent="0.25"/>
    <row r="315" ht="15" customHeight="1" x14ac:dyDescent="0.25"/>
    <row r="316" ht="15" customHeight="1" x14ac:dyDescent="0.25"/>
    <row r="317" ht="15.75" x14ac:dyDescent="0.25"/>
    <row r="318" ht="15.75" x14ac:dyDescent="0.25"/>
    <row r="319" ht="15.75" x14ac:dyDescent="0.25"/>
    <row r="320" ht="15.75" x14ac:dyDescent="0.25"/>
    <row r="321" ht="2.2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3" hidden="1" customHeight="1" x14ac:dyDescent="0.25"/>
    <row r="332" ht="3" hidden="1" customHeight="1" x14ac:dyDescent="0.25"/>
    <row r="333" ht="3" hidden="1" customHeight="1" x14ac:dyDescent="0.25"/>
    <row r="334" ht="3" hidden="1" customHeight="1" x14ac:dyDescent="0.25"/>
    <row r="335" ht="3" hidden="1" customHeight="1" x14ac:dyDescent="0.25"/>
    <row r="336" ht="3"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sheetData>
  <sheetProtection algorithmName="SHA-512" hashValue="u2phUNkVjrWQ9LNuG1Aunihv4fs/Kr0qAEaojylBkq4mgK9LqIYvg25Hq1nT9eryJJP/64Lu0VMpBIYNTu7ZFg==" saltValue="ebnnrPc8pZleO9GmNgu5Ig=="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146" priority="129">
      <formula>$H$265= "Yes"</formula>
    </cfRule>
  </conditionalFormatting>
  <conditionalFormatting sqref="E19">
    <cfRule type="expression" dxfId="145" priority="128">
      <formula>$E$19&lt;&gt;""</formula>
    </cfRule>
  </conditionalFormatting>
  <conditionalFormatting sqref="F19">
    <cfRule type="expression" dxfId="144" priority="127">
      <formula>$F$19&lt;&gt; ""</formula>
    </cfRule>
  </conditionalFormatting>
  <conditionalFormatting sqref="H44">
    <cfRule type="cellIs" dxfId="143" priority="66" stopIfTrue="1" operator="greaterThan">
      <formula>$I$44</formula>
    </cfRule>
    <cfRule type="cellIs" dxfId="142" priority="68" stopIfTrue="1" operator="lessThan">
      <formula>$I$44</formula>
    </cfRule>
  </conditionalFormatting>
  <conditionalFormatting sqref="F57">
    <cfRule type="cellIs" dxfId="141" priority="64" stopIfTrue="1" operator="greaterThan">
      <formula>$G$57</formula>
    </cfRule>
    <cfRule type="cellIs" dxfId="140" priority="67" stopIfTrue="1" operator="lessThan">
      <formula>$G$57</formula>
    </cfRule>
  </conditionalFormatting>
  <conditionalFormatting sqref="C57:E57">
    <cfRule type="cellIs" dxfId="139" priority="65" stopIfTrue="1" operator="equal">
      <formula>"Payroll Frequency changed, delete value in F79"</formula>
    </cfRule>
  </conditionalFormatting>
  <conditionalFormatting sqref="B38:H51">
    <cfRule type="expression" dxfId="138" priority="63">
      <formula>$D$33="Pay Stubs"</formula>
    </cfRule>
  </conditionalFormatting>
  <conditionalFormatting sqref="B55:H65 B76:H78 C67:H75 B66 G66:H66">
    <cfRule type="expression" dxfId="137" priority="62">
      <formula>$D$33="VOE"</formula>
    </cfRule>
  </conditionalFormatting>
  <conditionalFormatting sqref="G42 E41:E51">
    <cfRule type="expression" dxfId="136" priority="61">
      <formula>$D$33="Pay Stubs"</formula>
    </cfRule>
  </conditionalFormatting>
  <conditionalFormatting sqref="E55 C61:E65 G65:H65 C67:F78">
    <cfRule type="expression" dxfId="135" priority="60">
      <formula>$D$33="VOE"</formula>
    </cfRule>
  </conditionalFormatting>
  <conditionalFormatting sqref="E33">
    <cfRule type="expression" dxfId="134" priority="59">
      <formula>$D$33 = ""</formula>
    </cfRule>
  </conditionalFormatting>
  <conditionalFormatting sqref="B67:B75">
    <cfRule type="expression" dxfId="133" priority="58">
      <formula>$D$33="VOE"</formula>
    </cfRule>
  </conditionalFormatting>
  <conditionalFormatting sqref="C66">
    <cfRule type="expression" dxfId="132" priority="57">
      <formula>$D$33="VOE"</formula>
    </cfRule>
  </conditionalFormatting>
  <conditionalFormatting sqref="C66">
    <cfRule type="expression" dxfId="131" priority="56">
      <formula>$D$33="VOE"</formula>
    </cfRule>
  </conditionalFormatting>
  <conditionalFormatting sqref="D66:E66">
    <cfRule type="expression" dxfId="130" priority="55">
      <formula>$D$33="VOE"</formula>
    </cfRule>
  </conditionalFormatting>
  <conditionalFormatting sqref="D66:E66">
    <cfRule type="expression" dxfId="129" priority="54">
      <formula>$D$33="VOE"</formula>
    </cfRule>
  </conditionalFormatting>
  <conditionalFormatting sqref="F66">
    <cfRule type="expression" dxfId="128" priority="53">
      <formula>$D$33="VOE"</formula>
    </cfRule>
  </conditionalFormatting>
  <conditionalFormatting sqref="F66">
    <cfRule type="expression" dxfId="127" priority="52">
      <formula>$D$33="VOE"</formula>
    </cfRule>
  </conditionalFormatting>
  <conditionalFormatting sqref="H103">
    <cfRule type="cellIs" dxfId="126" priority="49" stopIfTrue="1" operator="greaterThan">
      <formula>$I$44</formula>
    </cfRule>
    <cfRule type="cellIs" dxfId="125" priority="51" stopIfTrue="1" operator="lessThan">
      <formula>$I$44</formula>
    </cfRule>
  </conditionalFormatting>
  <conditionalFormatting sqref="F116">
    <cfRule type="cellIs" dxfId="124" priority="47" stopIfTrue="1" operator="greaterThan">
      <formula>$G$116</formula>
    </cfRule>
    <cfRule type="cellIs" dxfId="123" priority="50" stopIfTrue="1" operator="lessThan">
      <formula>$G$116</formula>
    </cfRule>
  </conditionalFormatting>
  <conditionalFormatting sqref="C116:E116">
    <cfRule type="cellIs" dxfId="122" priority="48" stopIfTrue="1" operator="equal">
      <formula>"Payroll Frequency changed, delete value in F79"</formula>
    </cfRule>
  </conditionalFormatting>
  <conditionalFormatting sqref="B97:H110">
    <cfRule type="expression" dxfId="121" priority="46">
      <formula>$D$92="Pay Stubs"</formula>
    </cfRule>
  </conditionalFormatting>
  <conditionalFormatting sqref="B114:H124 B135:H137 C126:H134 B125 G125:H125">
    <cfRule type="expression" dxfId="120" priority="45">
      <formula>$D$92="VOE"</formula>
    </cfRule>
  </conditionalFormatting>
  <conditionalFormatting sqref="G101 E100:E110">
    <cfRule type="expression" dxfId="119" priority="44">
      <formula>$D$92="Pay Stubs"</formula>
    </cfRule>
  </conditionalFormatting>
  <conditionalFormatting sqref="E114 C120:E124 G124:H124 C126:F137">
    <cfRule type="expression" dxfId="118" priority="43">
      <formula>$D$92="VOE"</formula>
    </cfRule>
  </conditionalFormatting>
  <conditionalFormatting sqref="E92">
    <cfRule type="expression" dxfId="117" priority="42">
      <formula>$D$92 = ""</formula>
    </cfRule>
  </conditionalFormatting>
  <conditionalFormatting sqref="B126:B134">
    <cfRule type="expression" dxfId="116" priority="41">
      <formula>$D$92="VOE"</formula>
    </cfRule>
  </conditionalFormatting>
  <conditionalFormatting sqref="C125">
    <cfRule type="expression" dxfId="115" priority="40">
      <formula>$D$92="VOE"</formula>
    </cfRule>
  </conditionalFormatting>
  <conditionalFormatting sqref="C125">
    <cfRule type="expression" dxfId="114" priority="39">
      <formula>$D$92="VOE"</formula>
    </cfRule>
  </conditionalFormatting>
  <conditionalFormatting sqref="D125:E125">
    <cfRule type="expression" dxfId="113" priority="38">
      <formula>$D$92="VOE"</formula>
    </cfRule>
  </conditionalFormatting>
  <conditionalFormatting sqref="D125:E125">
    <cfRule type="expression" dxfId="112" priority="37">
      <formula>$D$92="VOE"</formula>
    </cfRule>
  </conditionalFormatting>
  <conditionalFormatting sqref="F125">
    <cfRule type="expression" dxfId="111" priority="36">
      <formula>$D$92="VOE"</formula>
    </cfRule>
  </conditionalFormatting>
  <conditionalFormatting sqref="F125">
    <cfRule type="expression" dxfId="110" priority="35">
      <formula>$D$92="VOE"</formula>
    </cfRule>
  </conditionalFormatting>
  <conditionalFormatting sqref="H162">
    <cfRule type="cellIs" dxfId="109" priority="32" stopIfTrue="1" operator="greaterThan">
      <formula>$I$44</formula>
    </cfRule>
    <cfRule type="cellIs" dxfId="108" priority="34" stopIfTrue="1" operator="lessThan">
      <formula>$I$44</formula>
    </cfRule>
  </conditionalFormatting>
  <conditionalFormatting sqref="F175">
    <cfRule type="cellIs" dxfId="107" priority="30" stopIfTrue="1" operator="greaterThan">
      <formula>$G$175</formula>
    </cfRule>
    <cfRule type="cellIs" dxfId="106" priority="33" stopIfTrue="1" operator="lessThan">
      <formula>$G$175</formula>
    </cfRule>
  </conditionalFormatting>
  <conditionalFormatting sqref="C175:E175">
    <cfRule type="cellIs" dxfId="105" priority="31" stopIfTrue="1" operator="equal">
      <formula>"Payroll Frequency changed, delete value in F79"</formula>
    </cfRule>
  </conditionalFormatting>
  <conditionalFormatting sqref="B156:H169">
    <cfRule type="expression" dxfId="104" priority="29">
      <formula>$D$151="Pay Stubs"</formula>
    </cfRule>
  </conditionalFormatting>
  <conditionalFormatting sqref="B173:H183 B194:H196 C185:H193 B184 G184:H184">
    <cfRule type="expression" dxfId="103" priority="28">
      <formula>$D$151="VOE"</formula>
    </cfRule>
  </conditionalFormatting>
  <conditionalFormatting sqref="G160 E159:E169">
    <cfRule type="expression" dxfId="102" priority="27">
      <formula>$D$151="Pay Stubs"</formula>
    </cfRule>
  </conditionalFormatting>
  <conditionalFormatting sqref="E173 C179:E183 G183:H183 C185:F196">
    <cfRule type="expression" dxfId="101" priority="26">
      <formula>$D$151="VOE"</formula>
    </cfRule>
  </conditionalFormatting>
  <conditionalFormatting sqref="E151">
    <cfRule type="expression" dxfId="100" priority="25">
      <formula>$D$151 = ""</formula>
    </cfRule>
  </conditionalFormatting>
  <conditionalFormatting sqref="B185:B193">
    <cfRule type="expression" dxfId="99" priority="24">
      <formula>$D$151="VOE"</formula>
    </cfRule>
  </conditionalFormatting>
  <conditionalFormatting sqref="C184">
    <cfRule type="expression" dxfId="98" priority="23">
      <formula>$D$151="VOE"</formula>
    </cfRule>
  </conditionalFormatting>
  <conditionalFormatting sqref="C184">
    <cfRule type="expression" dxfId="97" priority="22">
      <formula>$D$151="VOE"</formula>
    </cfRule>
  </conditionalFormatting>
  <conditionalFormatting sqref="D184:E184">
    <cfRule type="expression" dxfId="96" priority="21">
      <formula>$D$151="VOE"</formula>
    </cfRule>
  </conditionalFormatting>
  <conditionalFormatting sqref="D184:E184">
    <cfRule type="expression" dxfId="95" priority="20">
      <formula>$D$151="VOE"</formula>
    </cfRule>
  </conditionalFormatting>
  <conditionalFormatting sqref="F184">
    <cfRule type="expression" dxfId="94" priority="19">
      <formula>$D$151="VOE"</formula>
    </cfRule>
  </conditionalFormatting>
  <conditionalFormatting sqref="F184">
    <cfRule type="expression" dxfId="93" priority="18">
      <formula>$D$151="VOE"</formula>
    </cfRule>
  </conditionalFormatting>
  <conditionalFormatting sqref="F243 C238:E242 G242:H242 C244:F255">
    <cfRule type="expression" dxfId="92" priority="1">
      <formula>$D$210="VOE"</formula>
    </cfRule>
  </conditionalFormatting>
  <conditionalFormatting sqref="H221">
    <cfRule type="cellIs" dxfId="91" priority="15" stopIfTrue="1" operator="greaterThan">
      <formula>$I$44</formula>
    </cfRule>
    <cfRule type="cellIs" dxfId="90" priority="17" stopIfTrue="1" operator="lessThan">
      <formula>$I$44</formula>
    </cfRule>
  </conditionalFormatting>
  <conditionalFormatting sqref="F234">
    <cfRule type="cellIs" dxfId="89" priority="13" stopIfTrue="1" operator="greaterThan">
      <formula>$G$234</formula>
    </cfRule>
    <cfRule type="cellIs" dxfId="88" priority="16" stopIfTrue="1" operator="lessThan">
      <formula>$G$234</formula>
    </cfRule>
  </conditionalFormatting>
  <conditionalFormatting sqref="C234:E234">
    <cfRule type="cellIs" dxfId="87" priority="14" stopIfTrue="1" operator="equal">
      <formula>"Payroll Frequency changed, delete value in F79"</formula>
    </cfRule>
  </conditionalFormatting>
  <conditionalFormatting sqref="B215:H228">
    <cfRule type="expression" dxfId="86" priority="12">
      <formula>$D$210="Pay Stubs"</formula>
    </cfRule>
  </conditionalFormatting>
  <conditionalFormatting sqref="B232:H242 B253:H255 C244:H252 B243 G243:H243">
    <cfRule type="expression" dxfId="85" priority="11">
      <formula>$D$210="VOE"</formula>
    </cfRule>
  </conditionalFormatting>
  <conditionalFormatting sqref="G219 E218:E228">
    <cfRule type="expression" dxfId="84" priority="10">
      <formula>$D$210="Pay Stubs"</formula>
    </cfRule>
  </conditionalFormatting>
  <conditionalFormatting sqref="E232">
    <cfRule type="expression" dxfId="83" priority="9">
      <formula>$D$210="VOE"</formula>
    </cfRule>
  </conditionalFormatting>
  <conditionalFormatting sqref="E210">
    <cfRule type="expression" dxfId="82" priority="8">
      <formula>$D$210 = ""</formula>
    </cfRule>
  </conditionalFormatting>
  <conditionalFormatting sqref="B244:B252">
    <cfRule type="expression" dxfId="81" priority="7">
      <formula>$D$210="VOE"</formula>
    </cfRule>
  </conditionalFormatting>
  <conditionalFormatting sqref="C243">
    <cfRule type="expression" dxfId="80" priority="6">
      <formula>$D$210="VOE"</formula>
    </cfRule>
  </conditionalFormatting>
  <conditionalFormatting sqref="C243">
    <cfRule type="expression" dxfId="79" priority="5">
      <formula>$D$210="VOE"</formula>
    </cfRule>
  </conditionalFormatting>
  <conditionalFormatting sqref="D243:E243">
    <cfRule type="expression" dxfId="78" priority="4">
      <formula>$D$210="VOE"</formula>
    </cfRule>
  </conditionalFormatting>
  <conditionalFormatting sqref="D243:E243">
    <cfRule type="expression" dxfId="77" priority="3">
      <formula>$D$210="VOE"</formula>
    </cfRule>
  </conditionalFormatting>
  <conditionalFormatting sqref="F243">
    <cfRule type="expression" dxfId="76" priority="2">
      <formula>$D$210="VOE"</formula>
    </cfRule>
  </conditionalFormatting>
  <dataValidations count="33">
    <dataValidation type="whole" allowBlank="1" showInputMessage="1" showErrorMessage="1" prompt="Enter number of pay periods per year, between 1 and 52." sqref="F19:F26" xr:uid="{00000000-0002-0000-0800-000000000000}">
      <formula1>1</formula1>
      <formula2>52</formula2>
    </dataValidation>
    <dataValidation allowBlank="1" showInputMessage="1" showErrorMessage="1" errorTitle="Section" error="Incorrect Section!!" sqref="C125:F125 C66:F66 C184:F184 C243:F243" xr:uid="{00000000-0002-0000-0800-000001000000}"/>
    <dataValidation type="whole" operator="lessThanOrEqual" allowBlank="1" showInputMessage="1" showErrorMessage="1" error="Weeks Employed to Date can not exceed Weeks Employed in Calendar Year." sqref="E268" xr:uid="{00000000-0002-0000-0800-000002000000}">
      <formula1>C267</formula1>
    </dataValidation>
    <dataValidation type="whole" allowBlank="1" showInputMessage="1" showErrorMessage="1" error="Weeks Off Work During Year + Weeks Employed to Date can not exceed 52." sqref="E265" xr:uid="{00000000-0002-0000-0800-000003000000}">
      <formula1>0</formula1>
      <formula2>D267</formula2>
    </dataValidation>
    <dataValidation type="list" allowBlank="1" showInputMessage="1" showErrorMessage="1" sqref="G65:H65 G42:H42 G124:H124 G101:H101 G183:H183 G160:H160 G242:H242 G219:H219" xr:uid="{00000000-0002-0000-08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800-000005000000}"/>
    <dataValidation type="whole" allowBlank="1" showInputMessage="1" showErrorMessage="1" sqref="F57 H44 H103 F116 H162 F175 H221 F234" xr:uid="{00000000-0002-0000-0800-000006000000}">
      <formula1>0</formula1>
      <formula2>24</formula2>
    </dataValidation>
    <dataValidation type="list" allowBlank="1" showInputMessage="1" showErrorMessage="1" error="Please delete the entry and select a schedule from the drop down list." sqref="E55 E43 E102 E114 E161 E173 E220 E232" xr:uid="{00000000-0002-0000-08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800-000008000000}"/>
    <dataValidation showDropDown="1" showInputMessage="1" showErrorMessage="1" sqref="G33:G34 G92:G93 G151:G152 G210:G211" xr:uid="{00000000-0002-0000-0800-000009000000}"/>
    <dataValidation type="list" allowBlank="1" showInputMessage="1" showErrorMessage="1" sqref="D33 D92 D151 D210" xr:uid="{00000000-0002-0000-0800-00000A000000}">
      <formula1>"VOE, Pay Stubs"</formula1>
    </dataValidation>
    <dataValidation allowBlank="1" showInputMessage="1" showErrorMessage="1" prompt="If Thru Date is not provided, enter the date the VOE was signed." sqref="C44:D44 C103:D103 C162:D162 C221:D221" xr:uid="{00000000-0002-0000-0800-00000B000000}"/>
    <dataValidation allowBlank="1" showInputMessage="1" showErrorMessage="1" prompt="Enter the type of income documentation used to qualify the household." sqref="C33 C92 C151 C210" xr:uid="{00000000-0002-0000-0800-00000C000000}"/>
    <dataValidation allowBlank="1" showInputMessage="1" showErrorMessage="1" prompt="If blank, worksheet calculation assumes the person was employed at position prior to January 1 of the income documentation year." sqref="C35 C94 C153 C212" xr:uid="{00000000-0002-0000-0800-00000D000000}"/>
    <dataValidation allowBlank="1" showInputMessage="1" showErrorMessage="1" prompt="If unknown enter Weekly." sqref="C43:D43 C102:D102 C161:D161 C220:D220" xr:uid="{00000000-0002-0000-0800-00000E000000}"/>
    <dataValidation allowBlank="1" showInputMessage="1" showErrorMessage="1" prompt="Enter the Househol Member Number (1-10) from the Household Summary Tab." sqref="D5" xr:uid="{00000000-0002-0000-0800-00000F000000}"/>
    <dataValidation type="list" allowBlank="1" showInputMessage="1" showErrorMessage="1" sqref="H265" xr:uid="{00000000-0002-0000-0800-000010000000}">
      <formula1>"No, Yes"</formula1>
    </dataValidation>
    <dataValidation allowBlank="1" showInputMessage="1" showErrorMessage="1" prompt="Count full weeks from off season start date to off season end date indicated on VOE." sqref="C265:D265" xr:uid="{00000000-0002-0000-0800-000011000000}"/>
    <dataValidation allowBlank="1" showInputMessage="1" showErrorMessage="1" prompt="It is important to determine the pay schedule to accurately calculate pay periods to date." sqref="F44:G44 C57:E57 C116:E116 F103:G103 C175:E175 F162:G162 C234:E234 F221:G221" xr:uid="{00000000-0002-0000-0800-000012000000}"/>
    <dataValidation allowBlank="1" showInputMessage="1" showErrorMessage="1" prompt="Include vacation, holiday and sick pay in Base Pay." sqref="B66 B125 B184 B243" xr:uid="{00000000-0002-0000-0800-000013000000}"/>
    <dataValidation allowBlank="1" showInputMessage="1" showErrorMessage="1" prompt="Include vacation, holiday and sick time in regular/base hours.  " sqref="B64 B123 B182 B241" xr:uid="{00000000-0002-0000-08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800-000015000000}"/>
    <dataValidation allowBlank="1" showInputMessage="1" showErrorMessage="1" prompt="Monthly Average * Months Remaining in Current Year + Current Year Gross income." sqref="F284:G284" xr:uid="{00000000-0002-0000-08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800-000017000000}"/>
    <dataValidation type="custom" allowBlank="1" showInputMessage="1" showErrorMessage="1" errorTitle="Section" error="Incorrect Section!!" sqref="E41:E42 E44:E51" xr:uid="{00000000-0002-0000-0800-000018000000}">
      <formula1>INDIRECT("$D$33") = "VOE"</formula1>
    </dataValidation>
    <dataValidation type="custom" allowBlank="1" showInputMessage="1" showErrorMessage="1" errorTitle="Section" error="Incorrect Section!!" sqref="F78 C61:E65 C67:E78" xr:uid="{00000000-0002-0000-08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800-00001A000000}">
      <formula1>EDATE(TODAY(),-1200)</formula1>
      <formula2>TODAY()</formula2>
    </dataValidation>
    <dataValidation type="custom" allowBlank="1" showInputMessage="1" showErrorMessage="1" errorTitle="Section" error="Incorrect Section!!" sqref="C238:E242 C244:E255 F255" xr:uid="{00000000-0002-0000-0800-00001B000000}">
      <formula1>INDIRECT("$D$207") = "Pay Stubs"</formula1>
    </dataValidation>
    <dataValidation type="custom" allowBlank="1" showInputMessage="1" showErrorMessage="1" errorTitle="Section" error="Incorrect Section!!" sqref="C179:E183 C185:E196 F196" xr:uid="{00000000-0002-0000-0800-00001C000000}">
      <formula1>INDIRECT("$D$149") = "Pay Stubs"</formula1>
    </dataValidation>
    <dataValidation type="custom" allowBlank="1" showInputMessage="1" showErrorMessage="1" errorTitle="Section" error="Incorrect Section!!" sqref="E159:E160 E162:E169" xr:uid="{00000000-0002-0000-0800-00001D000000}">
      <formula1>INDIRECT("$D$149") = "VOE"</formula1>
    </dataValidation>
    <dataValidation type="custom" allowBlank="1" showInputMessage="1" showErrorMessage="1" errorTitle="Section" error="Incorrect Section!!" sqref="C126:E137 F137 C120:E124" xr:uid="{00000000-0002-0000-0800-00001E000000}">
      <formula1>INDIRECT("$D$91") = "Pay Stubs"</formula1>
    </dataValidation>
    <dataValidation type="custom" allowBlank="1" showInputMessage="1" showErrorMessage="1" errorTitle="Section" error="Incorrect Section!!" sqref="E100:E101 E103:E110" xr:uid="{00000000-0002-0000-0800-00001F000000}">
      <formula1>INDIRECT("$D$91") = "VOE"</formula1>
    </dataValidation>
    <dataValidation type="custom" allowBlank="1" showInputMessage="1" showErrorMessage="1" errorTitle="Section" error="Incorrect Section!!" sqref="E218:E219 E221:E228" xr:uid="{00000000-0002-0000-0800-000020000000}">
      <formula1>INDIRECT("$D$207") = "VOE"</formula1>
    </dataValidation>
  </dataValidations>
  <hyperlinks>
    <hyperlink ref="H287" location="'HH Member 7'!A3" display="Back to Top ^" xr:uid="{00000000-0004-0000-0800-000000000000}"/>
    <hyperlink ref="B9:D9" location="'HH Member 7'!Position2" display="Position 2" xr:uid="{00000000-0004-0000-0800-000001000000}"/>
    <hyperlink ref="B10:D10" location="'HH Member 7'!Position3" display="Position 3" xr:uid="{00000000-0004-0000-0800-000002000000}"/>
    <hyperlink ref="B11:D11" location="'HH Member 7'!Position4" display="Position 4" xr:uid="{00000000-0004-0000-0800-000003000000}"/>
    <hyperlink ref="B12:D12" location="'HH Member 7'!OtherIncome" display="Other Income" xr:uid="{00000000-0004-0000-0800-000004000000}"/>
    <hyperlink ref="B13:D13" location="'HH Member 7'!SeasonalIncome" display="Seasonal Income" xr:uid="{00000000-0004-0000-0800-000005000000}"/>
    <hyperlink ref="B14:D14" location="'HH Member 7'!SelfEmploymentIncome" display="Self Employment Income" xr:uid="{00000000-0004-0000-0800-000006000000}"/>
    <hyperlink ref="B8:D8" location="'HH Member 7'!Position1" display="'HH Member 7'!Position1" xr:uid="{00000000-0004-0000-0800-000007000000}"/>
    <hyperlink ref="H29" location="'HH Member 7'!A3" display="Back to Top ^" xr:uid="{00000000-0004-0000-0800-000008000000}"/>
    <hyperlink ref="H88" location="'HH Member 7'!A3" display="Back to Top ^" xr:uid="{00000000-0004-0000-0800-000009000000}"/>
    <hyperlink ref="H147" location="'HH Member 7'!A3" display="Back to Top ^" xr:uid="{00000000-0004-0000-0800-00000A000000}"/>
    <hyperlink ref="H206" location="'HH Member 7'!A3" display="Back to Top ^" xr:uid="{00000000-0004-0000-0800-00000B000000}"/>
  </hyperlinks>
  <pageMargins left="0.25" right="0.25" top="0.5" bottom="0.5" header="0.3" footer="0.3"/>
  <pageSetup orientation="portrait" blackAndWhite="1" errors="blank" r:id="rId1"/>
  <headerFooter>
    <oddFooter>&amp;R&amp;8 1/1/2023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e020f29d5253fcc1d17f26dd0421d64f">
  <xsd:schema xmlns:xsd="http://www.w3.org/2001/XMLSchema" xmlns:xs="http://www.w3.org/2001/XMLSchema" xmlns:p="http://schemas.microsoft.com/office/2006/metadata/properties" xmlns:ns1="http://schemas.microsoft.com/sharepoint/v3" targetNamespace="http://schemas.microsoft.com/office/2006/metadata/properties" ma:root="true" ma:fieldsID="e0e54d1b889ab80228ab61e8c5ebb85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E409E-9403-44A8-AA44-E4533E0C00BF}">
  <ds:schemaRefs>
    <ds:schemaRef ds:uri="http://schemas.microsoft.com/sharepoint/v3/contenttype/forms"/>
  </ds:schemaRefs>
</ds:datastoreItem>
</file>

<file path=customXml/itemProps2.xml><?xml version="1.0" encoding="utf-8"?>
<ds:datastoreItem xmlns:ds="http://schemas.openxmlformats.org/officeDocument/2006/customXml" ds:itemID="{7F0BF417-6398-4DCC-BD43-06847DE1C266}">
  <ds:schemaRefs>
    <ds:schemaRef ds:uri="http://schemas.microsoft.com/office/2006/metadata/longProperties"/>
  </ds:schemaRefs>
</ds:datastoreItem>
</file>

<file path=customXml/itemProps3.xml><?xml version="1.0" encoding="utf-8"?>
<ds:datastoreItem xmlns:ds="http://schemas.openxmlformats.org/officeDocument/2006/customXml" ds:itemID="{6AB83825-8077-45C4-9A95-00749F47CAA6}">
  <ds:schemaRefs>
    <ds:schemaRef ds:uri="http://schemas.microsoft.com/office/2006/documentManagement/types"/>
    <ds:schemaRef ds:uri="http://schemas.openxmlformats.org/package/2006/metadata/core-properties"/>
    <ds:schemaRef ds:uri="http://schemas.microsoft.com/sharepoint/v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CB74B7D0-FA5A-420C-8536-3123E5D84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73</vt:i4>
      </vt:variant>
    </vt:vector>
  </HeadingPairs>
  <TitlesOfParts>
    <vt:vector size="87" baseType="lpstr">
      <vt:lpstr>Instructions</vt:lpstr>
      <vt:lpstr>Household Summary</vt:lpstr>
      <vt:lpstr>HH Member 1</vt:lpstr>
      <vt:lpstr>HH Member 2</vt:lpstr>
      <vt:lpstr>HH Member 3</vt:lpstr>
      <vt:lpstr>HH Member 4</vt:lpstr>
      <vt:lpstr>HH Member 5</vt:lpstr>
      <vt:lpstr>HH Member 6</vt:lpstr>
      <vt:lpstr>HH Member 7</vt:lpstr>
      <vt:lpstr>HH Member 8</vt:lpstr>
      <vt:lpstr>Notes</vt:lpstr>
      <vt:lpstr>Periods</vt:lpstr>
      <vt:lpstr>download</vt:lpstr>
      <vt:lpstr>Reference</vt:lpstr>
      <vt:lpstr>HouseholdName</vt:lpstr>
      <vt:lpstr>HouseholdNumber</vt:lpstr>
      <vt:lpstr>Name</vt:lpstr>
      <vt:lpstr>'HH Member 1'!Notes</vt:lpstr>
      <vt:lpstr>'HH Member 3'!Notes</vt:lpstr>
      <vt:lpstr>'HH Member 4'!Notes</vt:lpstr>
      <vt:lpstr>'HH Member 5'!Notes</vt:lpstr>
      <vt:lpstr>'HH Member 6'!Notes</vt:lpstr>
      <vt:lpstr>'HH Member 7'!Notes</vt:lpstr>
      <vt:lpstr>'HH Member 8'!Notes</vt:lpstr>
      <vt:lpstr>Notes</vt:lpstr>
      <vt:lpstr>'HH Member 1'!OtherIncome</vt:lpstr>
      <vt:lpstr>'HH Member 2'!OtherIncome</vt:lpstr>
      <vt:lpstr>'HH Member 3'!OtherIncome</vt:lpstr>
      <vt:lpstr>'HH Member 4'!OtherIncome</vt:lpstr>
      <vt:lpstr>'HH Member 5'!OtherIncome</vt:lpstr>
      <vt:lpstr>'HH Member 6'!OtherIncome</vt:lpstr>
      <vt:lpstr>'HH Member 7'!OtherIncome</vt:lpstr>
      <vt:lpstr>'HH Member 8'!OtherIncome</vt:lpstr>
      <vt:lpstr>PayPeriods</vt:lpstr>
      <vt:lpstr>PayRates</vt:lpstr>
      <vt:lpstr>'HH Member 1'!Position1</vt:lpstr>
      <vt:lpstr>'HH Member 2'!Position1</vt:lpstr>
      <vt:lpstr>'HH Member 3'!Position1</vt:lpstr>
      <vt:lpstr>'HH Member 4'!Position1</vt:lpstr>
      <vt:lpstr>'HH Member 5'!Position1</vt:lpstr>
      <vt:lpstr>'HH Member 6'!Position1</vt:lpstr>
      <vt:lpstr>'HH Member 7'!Position1</vt:lpstr>
      <vt:lpstr>'HH Member 8'!Position1</vt:lpstr>
      <vt:lpstr>'HH Member 1'!Position2</vt:lpstr>
      <vt:lpstr>'HH Member 2'!Position2</vt:lpstr>
      <vt:lpstr>'HH Member 3'!Position2</vt:lpstr>
      <vt:lpstr>'HH Member 4'!Position2</vt:lpstr>
      <vt:lpstr>'HH Member 5'!Position2</vt:lpstr>
      <vt:lpstr>'HH Member 6'!Position2</vt:lpstr>
      <vt:lpstr>'HH Member 7'!Position2</vt:lpstr>
      <vt:lpstr>'HH Member 8'!Position2</vt:lpstr>
      <vt:lpstr>'HH Member 1'!Position3</vt:lpstr>
      <vt:lpstr>'HH Member 2'!Position3</vt:lpstr>
      <vt:lpstr>'HH Member 3'!Position3</vt:lpstr>
      <vt:lpstr>'HH Member 4'!Position3</vt:lpstr>
      <vt:lpstr>'HH Member 5'!Position3</vt:lpstr>
      <vt:lpstr>'HH Member 6'!Position3</vt:lpstr>
      <vt:lpstr>'HH Member 7'!Position3</vt:lpstr>
      <vt:lpstr>'HH Member 8'!Position3</vt:lpstr>
      <vt:lpstr>'HH Member 1'!Position4</vt:lpstr>
      <vt:lpstr>'HH Member 2'!Position4</vt:lpstr>
      <vt:lpstr>'HH Member 3'!Position4</vt:lpstr>
      <vt:lpstr>'HH Member 4'!Position4</vt:lpstr>
      <vt:lpstr>'HH Member 5'!Position4</vt:lpstr>
      <vt:lpstr>'HH Member 6'!Position4</vt:lpstr>
      <vt:lpstr>'HH Member 7'!Position4</vt:lpstr>
      <vt:lpstr>'HH Member 8'!Position4</vt:lpstr>
      <vt:lpstr>'Household Summary'!Print_Area</vt:lpstr>
      <vt:lpstr>Instructions!Print_Area</vt:lpstr>
      <vt:lpstr>Relationships</vt:lpstr>
      <vt:lpstr>'HH Member 1'!SeasonalIncome</vt:lpstr>
      <vt:lpstr>'HH Member 2'!SeasonalIncome</vt:lpstr>
      <vt:lpstr>'HH Member 3'!SeasonalIncome</vt:lpstr>
      <vt:lpstr>'HH Member 4'!SeasonalIncome</vt:lpstr>
      <vt:lpstr>'HH Member 5'!SeasonalIncome</vt:lpstr>
      <vt:lpstr>'HH Member 6'!SeasonalIncome</vt:lpstr>
      <vt:lpstr>'HH Member 7'!SeasonalIncome</vt:lpstr>
      <vt:lpstr>'HH Member 8'!SeasonalIncome</vt:lpstr>
      <vt:lpstr>'HH Member 1'!SelfEmploymentIncome</vt:lpstr>
      <vt:lpstr>'HH Member 2'!SelfEmploymentIncome</vt:lpstr>
      <vt:lpstr>'HH Member 3'!SelfEmploymentIncome</vt:lpstr>
      <vt:lpstr>'HH Member 4'!SelfEmploymentIncome</vt:lpstr>
      <vt:lpstr>'HH Member 5'!SelfEmploymentIncome</vt:lpstr>
      <vt:lpstr>'HH Member 6'!SelfEmploymentIncome</vt:lpstr>
      <vt:lpstr>'HH Member 7'!SelfEmploymentIncome</vt:lpstr>
      <vt:lpstr>'HH Member 8'!SelfEmploymentIncome</vt:lpstr>
      <vt:lpstr>YesNo</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jrudie;HZafar@fhlbc.com</dc:creator>
  <cp:lastModifiedBy>Karley Stover</cp:lastModifiedBy>
  <cp:lastPrinted>2021-10-21T00:22:52Z</cp:lastPrinted>
  <dcterms:created xsi:type="dcterms:W3CDTF">2010-03-07T18:12:22Z</dcterms:created>
  <dcterms:modified xsi:type="dcterms:W3CDTF">2023-01-05T17:18:03Z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44787D4-0540-4523-9961-78E4036D8C6D}">
    <vt:lpwstr>{9343FE71-AB82-4F2E-AC86-4CCB6FDDA920}</vt:lpwstr>
  </property>
  <property fmtid="{D5CDD505-2E9C-101B-9397-08002B2CF9AE}" pid="4" name="PublishingExpirationDate">
    <vt:lpwstr/>
  </property>
  <property fmtid="{D5CDD505-2E9C-101B-9397-08002B2CF9AE}" pid="5" name="PublishingStartDate">
    <vt:lpwstr/>
  </property>
</Properties>
</file>