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4526"/>
  <workbookPr filterPrivacy="1" codeName="ThisWorkbook" autoCompressPictures="0"/>
  <bookViews>
    <workbookView xWindow="0" yWindow="0" windowWidth="16000" windowHeight="11520" activeTab="1"/>
  </bookViews>
  <sheets>
    <sheet name="Financial Forecasts" sheetId="4" r:id="rId1"/>
    <sheet name="Sales Forecast" sheetId="3" r:id="rId2"/>
    <sheet name="Projections" sheetId="1" r:id="rId3"/>
    <sheet name="Forecast Function" sheetId="2" r:id="rId4"/>
    <sheet name="Charts" sheetId="5" r:id="rId5"/>
    <sheet name="Sheet1" sheetId="6" r:id="rId6"/>
    <sheet name="Sheet2" sheetId="7" r:id="rId7"/>
    <sheet name="Sheet3" sheetId="8" r:id="rId8"/>
  </sheets>
  <definedNames>
    <definedName name="__IntlFixup" hidden="1">TRUE</definedName>
    <definedName name="_GoBack" localSheetId="3">'Forecast Function'!#REF!</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2">Projections!$B$1:$S$46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 i="3" l="1"/>
  <c r="G10" i="3"/>
  <c r="H10" i="3"/>
  <c r="I10" i="3"/>
  <c r="J10" i="3"/>
  <c r="K10" i="3"/>
  <c r="L10" i="3"/>
  <c r="M10" i="3"/>
  <c r="N10" i="3"/>
  <c r="O10" i="3"/>
  <c r="P10" i="3"/>
  <c r="Q10" i="3"/>
  <c r="R10" i="3"/>
  <c r="F11" i="3"/>
  <c r="G11" i="3"/>
  <c r="H11" i="3"/>
  <c r="I11" i="3"/>
  <c r="J11" i="3"/>
  <c r="K11" i="3"/>
  <c r="L11" i="3"/>
  <c r="M11" i="3"/>
  <c r="N11" i="3"/>
  <c r="O11" i="3"/>
  <c r="P11" i="3"/>
  <c r="Q11" i="3"/>
  <c r="R11" i="3"/>
  <c r="G9" i="3"/>
  <c r="H9" i="3"/>
  <c r="I9" i="3"/>
  <c r="J9" i="3"/>
  <c r="K9" i="3"/>
  <c r="L9" i="3"/>
  <c r="M9" i="3"/>
  <c r="N9" i="3"/>
  <c r="O9" i="3"/>
  <c r="P9" i="3"/>
  <c r="Q9" i="3"/>
  <c r="R9" i="3"/>
  <c r="F9" i="3"/>
  <c r="G4" i="3"/>
  <c r="H4" i="3"/>
  <c r="I4" i="3"/>
  <c r="J4" i="3"/>
  <c r="K4" i="3"/>
  <c r="L4" i="3"/>
  <c r="M4" i="3"/>
  <c r="N4" i="3"/>
  <c r="O4" i="3"/>
  <c r="P4" i="3"/>
  <c r="Q4" i="3"/>
  <c r="R4" i="3"/>
  <c r="G5" i="3"/>
  <c r="H5" i="3"/>
  <c r="I5" i="3"/>
  <c r="J5" i="3"/>
  <c r="K5" i="3"/>
  <c r="L5" i="3"/>
  <c r="M5" i="3"/>
  <c r="N5" i="3"/>
  <c r="O5" i="3"/>
  <c r="P5" i="3"/>
  <c r="Q5" i="3"/>
  <c r="R5" i="3"/>
  <c r="H3" i="3"/>
  <c r="I3" i="3"/>
  <c r="J3" i="3"/>
  <c r="K3" i="3"/>
  <c r="L3" i="3"/>
  <c r="M3" i="3"/>
  <c r="N3" i="3"/>
  <c r="O3" i="3"/>
  <c r="P3" i="3"/>
  <c r="Q3" i="3"/>
  <c r="R3" i="3"/>
  <c r="G3" i="3"/>
  <c r="H8" i="8"/>
  <c r="I8" i="8"/>
  <c r="J8" i="8"/>
  <c r="K8" i="8"/>
  <c r="H6" i="8"/>
  <c r="I6" i="8"/>
  <c r="J6" i="8"/>
  <c r="K6" i="8"/>
  <c r="L6" i="8"/>
  <c r="M6" i="8"/>
  <c r="N6" i="8"/>
  <c r="O6" i="8"/>
  <c r="H7" i="8"/>
  <c r="I7" i="8"/>
  <c r="J7" i="8"/>
  <c r="K7" i="8"/>
  <c r="L7" i="8"/>
  <c r="M7" i="8"/>
  <c r="N7" i="8"/>
  <c r="O7" i="8"/>
  <c r="L8" i="8"/>
  <c r="M8" i="8"/>
  <c r="N8" i="8"/>
  <c r="O8" i="8"/>
  <c r="R26" i="8"/>
  <c r="H5" i="7"/>
  <c r="I5" i="7"/>
  <c r="J5" i="7"/>
  <c r="K5" i="7"/>
  <c r="L5" i="7"/>
  <c r="N19" i="7"/>
  <c r="H6" i="7"/>
  <c r="I6" i="7"/>
  <c r="J6" i="7"/>
  <c r="K6" i="7"/>
  <c r="L6" i="7"/>
  <c r="N20" i="7"/>
  <c r="H7" i="7"/>
  <c r="I7" i="7"/>
  <c r="J7" i="7"/>
  <c r="K7" i="7"/>
  <c r="L7" i="7"/>
  <c r="N21" i="7"/>
  <c r="N22" i="7"/>
  <c r="M19" i="7"/>
  <c r="M20" i="7"/>
  <c r="M21" i="7"/>
  <c r="M22" i="7"/>
  <c r="L19" i="7"/>
  <c r="L20" i="7"/>
  <c r="L21" i="7"/>
  <c r="L22" i="7"/>
  <c r="K19" i="7"/>
  <c r="K20" i="7"/>
  <c r="K21" i="7"/>
  <c r="K22" i="7"/>
  <c r="J19" i="7"/>
  <c r="J20" i="7"/>
  <c r="J21" i="7"/>
  <c r="J22" i="7"/>
  <c r="I19" i="7"/>
  <c r="I20" i="7"/>
  <c r="I21" i="7"/>
  <c r="I22" i="7"/>
  <c r="M5" i="7"/>
  <c r="O19" i="7"/>
  <c r="N5" i="7"/>
  <c r="P19" i="7"/>
  <c r="O5" i="7"/>
  <c r="Q19" i="7"/>
  <c r="P5" i="7"/>
  <c r="R19" i="7"/>
  <c r="Q5" i="7"/>
  <c r="S19" i="7"/>
  <c r="R5" i="7"/>
  <c r="T19" i="7"/>
  <c r="S5" i="7"/>
  <c r="U19" i="7"/>
  <c r="M7" i="7"/>
  <c r="O21" i="7"/>
  <c r="N7" i="7"/>
  <c r="P21" i="7"/>
  <c r="O7" i="7"/>
  <c r="Q21" i="7"/>
  <c r="P7" i="7"/>
  <c r="R21" i="7"/>
  <c r="Q7" i="7"/>
  <c r="S21" i="7"/>
  <c r="R7" i="7"/>
  <c r="T21" i="7"/>
  <c r="S7" i="7"/>
  <c r="U21" i="7"/>
  <c r="M6" i="7"/>
  <c r="O20" i="7"/>
  <c r="N6" i="7"/>
  <c r="P20" i="7"/>
  <c r="O6" i="7"/>
  <c r="Q20" i="7"/>
  <c r="P6" i="7"/>
  <c r="R20" i="7"/>
  <c r="Q6" i="7"/>
  <c r="S20" i="7"/>
  <c r="R6" i="7"/>
  <c r="T20" i="7"/>
  <c r="S6" i="7"/>
  <c r="U20" i="7"/>
  <c r="S8" i="7"/>
  <c r="R8" i="7"/>
  <c r="Q8" i="7"/>
  <c r="P8" i="7"/>
  <c r="O8" i="7"/>
  <c r="N8" i="7"/>
  <c r="M8" i="7"/>
  <c r="L8" i="7"/>
  <c r="K8" i="7"/>
  <c r="J8" i="7"/>
  <c r="I8" i="7"/>
  <c r="H8" i="7"/>
  <c r="G8" i="7"/>
  <c r="G18" i="3"/>
  <c r="F33" i="3"/>
  <c r="F34" i="3"/>
  <c r="F35" i="3"/>
  <c r="F36" i="3"/>
  <c r="G19" i="3"/>
  <c r="G35" i="3"/>
  <c r="H19" i="3"/>
  <c r="H35" i="3"/>
  <c r="I19" i="3"/>
  <c r="I35" i="3"/>
  <c r="J19" i="3"/>
  <c r="J35" i="3"/>
  <c r="K19" i="3"/>
  <c r="K35" i="3"/>
  <c r="L19" i="3"/>
  <c r="L35" i="3"/>
  <c r="M19" i="3"/>
  <c r="M35" i="3"/>
  <c r="N19" i="3"/>
  <c r="N35" i="3"/>
  <c r="O19" i="3"/>
  <c r="O35" i="3"/>
  <c r="P19" i="3"/>
  <c r="P35" i="3"/>
  <c r="Q19" i="3"/>
  <c r="Q35" i="3"/>
  <c r="R19" i="3"/>
  <c r="R35" i="3"/>
  <c r="G17" i="3"/>
  <c r="G33" i="3"/>
  <c r="H17" i="3"/>
  <c r="H33" i="3"/>
  <c r="I17" i="3"/>
  <c r="I33" i="3"/>
  <c r="J17" i="3"/>
  <c r="J33" i="3"/>
  <c r="K17" i="3"/>
  <c r="K33" i="3"/>
  <c r="L17" i="3"/>
  <c r="L33" i="3"/>
  <c r="M17" i="3"/>
  <c r="M33" i="3"/>
  <c r="N17" i="3"/>
  <c r="N33" i="3"/>
  <c r="O17" i="3"/>
  <c r="O33" i="3"/>
  <c r="P17" i="3"/>
  <c r="P33" i="3"/>
  <c r="Q17" i="3"/>
  <c r="Q33" i="3"/>
  <c r="R17" i="3"/>
  <c r="R33" i="3"/>
  <c r="I11" i="6"/>
  <c r="I10" i="6"/>
  <c r="I9" i="6"/>
  <c r="I8" i="6"/>
  <c r="F25" i="3"/>
  <c r="F26" i="3"/>
  <c r="F27" i="3"/>
  <c r="F28" i="3"/>
  <c r="G27" i="3"/>
  <c r="H27" i="3"/>
  <c r="I27" i="3"/>
  <c r="J27" i="3"/>
  <c r="K27" i="3"/>
  <c r="L27" i="3"/>
  <c r="M27" i="3"/>
  <c r="N27" i="3"/>
  <c r="O27" i="3"/>
  <c r="P27" i="3"/>
  <c r="Q27" i="3"/>
  <c r="R27" i="3"/>
  <c r="G26" i="3"/>
  <c r="G25" i="3"/>
  <c r="G28" i="3"/>
  <c r="H25" i="3"/>
  <c r="I25" i="3"/>
  <c r="J25" i="3"/>
  <c r="K25" i="3"/>
  <c r="L25" i="3"/>
  <c r="M25" i="3"/>
  <c r="N25" i="3"/>
  <c r="O25" i="3"/>
  <c r="P25" i="3"/>
  <c r="Q25" i="3"/>
  <c r="R25" i="3"/>
  <c r="H18" i="3"/>
  <c r="H26" i="3"/>
  <c r="H28" i="3"/>
  <c r="G41" i="1"/>
  <c r="H41" i="1"/>
  <c r="I41" i="1"/>
  <c r="F41" i="1"/>
  <c r="G40" i="1"/>
  <c r="H40" i="1"/>
  <c r="I40" i="1"/>
  <c r="F40" i="1"/>
  <c r="G39" i="1"/>
  <c r="H39" i="1"/>
  <c r="I39" i="1"/>
  <c r="F39" i="1"/>
  <c r="J8" i="1"/>
  <c r="F9" i="1"/>
  <c r="G9" i="1"/>
  <c r="H9" i="1"/>
  <c r="I9" i="1"/>
  <c r="F11" i="1"/>
  <c r="G11" i="1"/>
  <c r="H11" i="1"/>
  <c r="J14" i="1"/>
  <c r="K14" i="1"/>
  <c r="J15" i="1"/>
  <c r="J16" i="1"/>
  <c r="K16" i="1"/>
  <c r="J17" i="1"/>
  <c r="K17" i="1"/>
  <c r="L17" i="1"/>
  <c r="J23" i="1"/>
  <c r="K23" i="1"/>
  <c r="J24" i="1"/>
  <c r="K24" i="1"/>
  <c r="F18" i="1"/>
  <c r="F25" i="1"/>
  <c r="G18" i="1"/>
  <c r="G20" i="1"/>
  <c r="G25" i="1"/>
  <c r="H18" i="1"/>
  <c r="H25" i="1"/>
  <c r="I18" i="1"/>
  <c r="I25" i="1"/>
  <c r="H34" i="3"/>
  <c r="H36" i="3"/>
  <c r="I18" i="3"/>
  <c r="G34" i="3"/>
  <c r="G36" i="3"/>
  <c r="J18" i="1"/>
  <c r="H20" i="1"/>
  <c r="H28" i="1"/>
  <c r="G28" i="1"/>
  <c r="G30" i="1"/>
  <c r="G32" i="1"/>
  <c r="F20" i="1"/>
  <c r="F28" i="1"/>
  <c r="J25" i="1"/>
  <c r="F30" i="1"/>
  <c r="F32" i="1"/>
  <c r="H30" i="1"/>
  <c r="H32" i="1"/>
  <c r="L23" i="1"/>
  <c r="K25" i="1"/>
  <c r="M23" i="1"/>
  <c r="L16" i="1"/>
  <c r="M16" i="1"/>
  <c r="L24" i="1"/>
  <c r="M17" i="1"/>
  <c r="K15" i="1"/>
  <c r="L14" i="1"/>
  <c r="M14" i="1"/>
  <c r="I11" i="1"/>
  <c r="I20" i="1"/>
  <c r="I28" i="1"/>
  <c r="J9" i="1"/>
  <c r="J11" i="1"/>
  <c r="J20" i="1"/>
  <c r="J28" i="1"/>
  <c r="K8" i="1"/>
  <c r="L8" i="1"/>
  <c r="L15" i="1"/>
  <c r="J18" i="3"/>
  <c r="I34" i="3"/>
  <c r="I36" i="3"/>
  <c r="I26" i="3"/>
  <c r="I28" i="3"/>
  <c r="K9" i="1"/>
  <c r="L9" i="1"/>
  <c r="L11" i="1"/>
  <c r="N16" i="1"/>
  <c r="O16" i="1"/>
  <c r="K18" i="1"/>
  <c r="P16" i="1"/>
  <c r="Q16" i="1"/>
  <c r="N23" i="1"/>
  <c r="N17" i="1"/>
  <c r="O17" i="1"/>
  <c r="J30" i="1"/>
  <c r="J32" i="1"/>
  <c r="L18" i="1"/>
  <c r="N14" i="1"/>
  <c r="I30" i="1"/>
  <c r="I32" i="1"/>
  <c r="M24" i="1"/>
  <c r="M25" i="1"/>
  <c r="M8" i="1"/>
  <c r="L25" i="1"/>
  <c r="M15" i="1"/>
  <c r="N15" i="1"/>
  <c r="N24" i="1"/>
  <c r="K18" i="3"/>
  <c r="J26" i="3"/>
  <c r="J28" i="3"/>
  <c r="J34" i="3"/>
  <c r="J36" i="3"/>
  <c r="K11" i="1"/>
  <c r="L20" i="1"/>
  <c r="L28" i="1"/>
  <c r="N18" i="1"/>
  <c r="K20" i="1"/>
  <c r="K28" i="1"/>
  <c r="K30" i="1"/>
  <c r="K32" i="1"/>
  <c r="O24" i="1"/>
  <c r="P24" i="1"/>
  <c r="N25" i="1"/>
  <c r="O23" i="1"/>
  <c r="O15" i="1"/>
  <c r="P17" i="1"/>
  <c r="N8" i="1"/>
  <c r="O8" i="1"/>
  <c r="M9" i="1"/>
  <c r="N9" i="1"/>
  <c r="O14" i="1"/>
  <c r="M18" i="1"/>
  <c r="L18" i="3"/>
  <c r="K34" i="3"/>
  <c r="K36" i="3"/>
  <c r="K26" i="3"/>
  <c r="K28" i="3"/>
  <c r="M11" i="1"/>
  <c r="M20" i="1"/>
  <c r="M28" i="1"/>
  <c r="O18" i="1"/>
  <c r="M30" i="1"/>
  <c r="M32" i="1"/>
  <c r="L30" i="1"/>
  <c r="L32" i="1"/>
  <c r="P14" i="1"/>
  <c r="P15" i="1"/>
  <c r="O9" i="1"/>
  <c r="Q24" i="1"/>
  <c r="Q17" i="1"/>
  <c r="N11" i="1"/>
  <c r="N20" i="1"/>
  <c r="N28" i="1"/>
  <c r="O25" i="1"/>
  <c r="P23" i="1"/>
  <c r="P8" i="1"/>
  <c r="Q8" i="1"/>
  <c r="Q14" i="1"/>
  <c r="M18" i="3"/>
  <c r="L26" i="3"/>
  <c r="L28" i="3"/>
  <c r="L34" i="3"/>
  <c r="L36" i="3"/>
  <c r="N30" i="1"/>
  <c r="N32" i="1"/>
  <c r="P18" i="1"/>
  <c r="Q15" i="1"/>
  <c r="Q18" i="1"/>
  <c r="O11" i="1"/>
  <c r="O20" i="1"/>
  <c r="O28" i="1"/>
  <c r="P9" i="1"/>
  <c r="P25" i="1"/>
  <c r="Q23" i="1"/>
  <c r="N18" i="3"/>
  <c r="M34" i="3"/>
  <c r="M36" i="3"/>
  <c r="M26" i="3"/>
  <c r="M28" i="3"/>
  <c r="O30" i="1"/>
  <c r="O32" i="1"/>
  <c r="Q25" i="1"/>
  <c r="Q9" i="1"/>
  <c r="P11" i="1"/>
  <c r="P20" i="1"/>
  <c r="P28" i="1"/>
  <c r="O18" i="3"/>
  <c r="N26" i="3"/>
  <c r="N28" i="3"/>
  <c r="N34" i="3"/>
  <c r="N36" i="3"/>
  <c r="P30" i="1"/>
  <c r="P32" i="1"/>
  <c r="Q11" i="1"/>
  <c r="Q20" i="1"/>
  <c r="Q28" i="1"/>
  <c r="R17" i="1"/>
  <c r="R16" i="1"/>
  <c r="P18" i="3"/>
  <c r="O34" i="3"/>
  <c r="O36" i="3"/>
  <c r="O26" i="3"/>
  <c r="O28" i="3"/>
  <c r="Q30" i="1"/>
  <c r="Q32" i="1"/>
  <c r="R15" i="1"/>
  <c r="R24" i="1"/>
  <c r="Q18" i="3"/>
  <c r="P26" i="3"/>
  <c r="P28" i="3"/>
  <c r="P34" i="3"/>
  <c r="P36" i="3"/>
  <c r="R23" i="1"/>
  <c r="R25" i="1"/>
  <c r="R18" i="3"/>
  <c r="Q34" i="3"/>
  <c r="Q36" i="3"/>
  <c r="Q26" i="3"/>
  <c r="Q28" i="3"/>
  <c r="R14" i="1"/>
  <c r="R18" i="1"/>
  <c r="R8" i="1"/>
  <c r="R26" i="3"/>
  <c r="R28" i="3"/>
  <c r="R34" i="3"/>
  <c r="R36" i="3"/>
  <c r="R9" i="1"/>
  <c r="R11" i="1"/>
  <c r="R20" i="1"/>
  <c r="R28" i="1"/>
  <c r="R30" i="1"/>
  <c r="R32" i="1"/>
</calcChain>
</file>

<file path=xl/comments1.xml><?xml version="1.0" encoding="utf-8"?>
<comments xmlns="http://schemas.openxmlformats.org/spreadsheetml/2006/main">
  <authors>
    <author>Author</author>
  </authors>
  <commentList>
    <comment ref="D9" authorId="0">
      <text>
        <r>
          <rPr>
            <sz val="10"/>
            <color indexed="81"/>
            <rFont val="Arial"/>
            <family val="2"/>
          </rPr>
          <t>Enter data at the bottom of this page for Cost of Sales.</t>
        </r>
      </text>
    </comment>
  </commentList>
</comments>
</file>

<file path=xl/sharedStrings.xml><?xml version="1.0" encoding="utf-8"?>
<sst xmlns="http://schemas.openxmlformats.org/spreadsheetml/2006/main" count="269" uniqueCount="159">
  <si>
    <t xml:space="preserve"> </t>
  </si>
  <si>
    <t>Month</t>
  </si>
  <si>
    <t>Average</t>
  </si>
  <si>
    <t>Sales</t>
  </si>
  <si>
    <t>Cost of sales</t>
  </si>
  <si>
    <t xml:space="preserve">Gross profit  </t>
  </si>
  <si>
    <t>Expenses</t>
  </si>
  <si>
    <t>Operating expenses</t>
  </si>
  <si>
    <t>Interest</t>
  </si>
  <si>
    <t>Depreciation</t>
  </si>
  <si>
    <t>Amortization</t>
  </si>
  <si>
    <t xml:space="preserve">Total expenses  </t>
  </si>
  <si>
    <t xml:space="preserve">Operating income  </t>
  </si>
  <si>
    <t>Other income and expenses</t>
  </si>
  <si>
    <t>Gain (loss) on sale of assets</t>
  </si>
  <si>
    <t>Other (net)</t>
  </si>
  <si>
    <t xml:space="preserve">Subtotal  </t>
  </si>
  <si>
    <t xml:space="preserve">Income before tax  </t>
  </si>
  <si>
    <t>Taxes @</t>
  </si>
  <si>
    <t>Taxes</t>
  </si>
  <si>
    <t xml:space="preserve">Net income  </t>
  </si>
  <si>
    <t>Detailed Supporting Information</t>
  </si>
  <si>
    <t xml:space="preserve">Direct labor  </t>
  </si>
  <si>
    <t xml:space="preserve">Materials  </t>
  </si>
  <si>
    <t xml:space="preserve">Other costs  </t>
  </si>
  <si>
    <t>12 Month</t>
  </si>
  <si>
    <t>1-Year Projections by Month</t>
  </si>
  <si>
    <t>Percentage of Sales</t>
  </si>
  <si>
    <t>Cost of Goods Sold</t>
  </si>
  <si>
    <t>FORECAST function</t>
  </si>
  <si>
    <t>Description</t>
  </si>
  <si>
    <t>Syntax</t>
  </si>
  <si>
    <t>FORECAST(x, known_y's, known_x's)</t>
  </si>
  <si>
    <r>
      <t xml:space="preserve">The FORECAST function syntax has the following </t>
    </r>
    <r>
      <rPr>
        <u/>
        <sz val="10"/>
        <color indexed="12"/>
        <rFont val="Times New Roman"/>
      </rPr>
      <t>arguments (argument: A value that provides information to an action, an event, a method, a property, a function, or a procedure.):</t>
    </r>
  </si>
  <si>
    <r>
      <t>X</t>
    </r>
    <r>
      <rPr>
        <sz val="10"/>
        <color rgb="FF444444"/>
        <rFont val="Segoe UI"/>
        <family val="2"/>
      </rPr>
      <t xml:space="preserve"> Required. The data point for which you want to predict a value.</t>
    </r>
  </si>
  <si>
    <r>
      <t>Known_y's</t>
    </r>
    <r>
      <rPr>
        <sz val="10"/>
        <color rgb="FF444444"/>
        <rFont val="Segoe UI"/>
        <family val="2"/>
      </rPr>
      <t xml:space="preserve"> Required. The dependent array or range of data.</t>
    </r>
  </si>
  <si>
    <r>
      <t>Known_x's</t>
    </r>
    <r>
      <rPr>
        <sz val="10"/>
        <color rgb="FF444444"/>
        <rFont val="Segoe UI"/>
        <family val="2"/>
      </rPr>
      <t xml:space="preserve"> Required. The independent array or range of data.</t>
    </r>
  </si>
  <si>
    <t>Remarks</t>
  </si>
  <si>
    <t>The equation for FORECAST is a+bx, where:</t>
  </si>
  <si>
    <t>and where x and y are the sample means AVERAGE(known_x's) and AVERAGE(known y's).</t>
  </si>
  <si>
    <t>Example</t>
  </si>
  <si>
    <t>A</t>
  </si>
  <si>
    <t>B</t>
  </si>
  <si>
    <t>Known Y</t>
  </si>
  <si>
    <t>Known X</t>
  </si>
  <si>
    <t>Formula</t>
  </si>
  <si>
    <t>Description (Result)</t>
  </si>
  <si>
    <t>Predicts a value for y given an x value of 30 (10.60725)</t>
  </si>
  <si>
    <t xml:space="preserve">This article describes the formula syntax and usage of the FORECAST function (function: A prewritten formula that takes a value or values, performs an operation, and returns a value or values. </t>
  </si>
  <si>
    <t>Use functions to simplify and shorten formulas on a worksheet, especially those that perform lengthy or complex calculations.) in Microsoft Excel.</t>
  </si>
  <si>
    <t xml:space="preserve">Calculates, or predicts, a future value by using existing values. The predicted value is a y-value for a given x-value. </t>
  </si>
  <si>
    <t>The known values are existing x-values and y-values, and the new value is predicted by using linear regression. You can use this function to predict future sales, inventory requirements, or consumer trends.</t>
  </si>
  <si>
    <t>=FORECAST(30,A2:A6,B2:B6)</t>
  </si>
  <si>
    <t>Product 1</t>
  </si>
  <si>
    <t>Product 2</t>
  </si>
  <si>
    <t>Product 3</t>
  </si>
  <si>
    <t>Unit Price</t>
  </si>
  <si>
    <t>Percentage Annual Expected Growth</t>
  </si>
  <si>
    <t>Number of Units Sold</t>
  </si>
  <si>
    <t>Financial Forecasts</t>
  </si>
  <si>
    <t>A financial forecast is simply a financial plan or budget for your business. It is an estimate of two essential future financial outcomes for a business – your projected income and expenses.</t>
  </si>
  <si>
    <t>Advantages of an effective financial forecast:</t>
  </si>
  <si>
    <r>
      <t>·</t>
    </r>
    <r>
      <rPr>
        <sz val="7"/>
        <rFont val="Times New Roman"/>
        <family val="1"/>
      </rPr>
      <t xml:space="preserve">         </t>
    </r>
    <r>
      <rPr>
        <sz val="11"/>
        <rFont val="Calibri"/>
        <family val="2"/>
      </rPr>
      <t>Demonstrates the financial viability of a new business venture. Allows you to construct a model of how your business might perform financially if certain strategies, events and plans are carried out.</t>
    </r>
  </si>
  <si>
    <r>
      <t>·</t>
    </r>
    <r>
      <rPr>
        <sz val="7"/>
        <rFont val="Times New Roman"/>
        <family val="1"/>
      </rPr>
      <t xml:space="preserve">         </t>
    </r>
    <r>
      <rPr>
        <sz val="11"/>
        <rFont val="Calibri"/>
        <family val="2"/>
      </rPr>
      <t>Allows you to measure the actual financial operation of the business against the forecast financial plan and make adjustments where necessary.</t>
    </r>
  </si>
  <si>
    <r>
      <t>·</t>
    </r>
    <r>
      <rPr>
        <sz val="7"/>
        <rFont val="Times New Roman"/>
        <family val="1"/>
      </rPr>
      <t xml:space="preserve">         </t>
    </r>
    <r>
      <rPr>
        <sz val="11"/>
        <rFont val="Calibri"/>
        <family val="2"/>
      </rPr>
      <t>Allows you to guide your business in the right direction and take control of your cash flow.</t>
    </r>
  </si>
  <si>
    <r>
      <t>·</t>
    </r>
    <r>
      <rPr>
        <sz val="7"/>
        <rFont val="Times New Roman"/>
        <family val="1"/>
      </rPr>
      <t xml:space="preserve">         </t>
    </r>
    <r>
      <rPr>
        <sz val="11"/>
        <rFont val="Calibri"/>
        <family val="2"/>
      </rPr>
      <t>Provides a benchmark against which to measure future performance.</t>
    </r>
  </si>
  <si>
    <r>
      <t>·</t>
    </r>
    <r>
      <rPr>
        <sz val="7"/>
        <rFont val="Times New Roman"/>
        <family val="1"/>
      </rPr>
      <t xml:space="preserve">         </t>
    </r>
    <r>
      <rPr>
        <sz val="11"/>
        <rFont val="Calibri"/>
        <family val="2"/>
      </rPr>
      <t>Identifies potential risks and cash shortfalls to keep the business out of financial trouble.</t>
    </r>
  </si>
  <si>
    <r>
      <t>·</t>
    </r>
    <r>
      <rPr>
        <sz val="7"/>
        <rFont val="Times New Roman"/>
        <family val="1"/>
      </rPr>
      <t xml:space="preserve">         </t>
    </r>
    <r>
      <rPr>
        <sz val="11"/>
        <rFont val="Calibri"/>
        <family val="2"/>
      </rPr>
      <t>Provides an estimate of future cash needs and whether additional private equity or borrowing is necessary.</t>
    </r>
  </si>
  <si>
    <r>
      <t>·</t>
    </r>
    <r>
      <rPr>
        <sz val="7"/>
        <rFont val="Times New Roman"/>
        <family val="1"/>
      </rPr>
      <t xml:space="preserve">         </t>
    </r>
    <r>
      <rPr>
        <sz val="11"/>
        <rFont val="Calibri"/>
        <family val="2"/>
      </rPr>
      <t>Assists you to secure a bank loan or other funding. Lenders and investors require financial forecasts to show your capacity to repay the loan.</t>
    </r>
  </si>
  <si>
    <t>Sales Forecast</t>
  </si>
  <si>
    <t>Sales forecasts are estimates of your sales for the forecast period.</t>
  </si>
  <si>
    <t>To get started, ask yourself how much can you realistically sell next year, and how much will you charge for your goods or services?</t>
  </si>
  <si>
    <t>If you are already in business, use sales data and internal accounting records from previous years in addition to external current market and economic indicators to develop a realistic forecast.</t>
  </si>
  <si>
    <t>If you are starting a new business and don't have a trading history, base your sales estimates on market research, industry information, business strategies and objectives.</t>
  </si>
  <si>
    <t>Unit selling price method</t>
  </si>
  <si>
    <t>Add up the individual sales forecasts for each product or service sold by the business to obtain an overall sales forecast.</t>
  </si>
  <si>
    <r>
      <t>·</t>
    </r>
    <r>
      <rPr>
        <sz val="7"/>
        <rFont val="Times New Roman"/>
        <family val="1"/>
      </rPr>
      <t xml:space="preserve">         </t>
    </r>
    <r>
      <rPr>
        <sz val="11"/>
        <rFont val="Calibri"/>
        <family val="2"/>
      </rPr>
      <t>List all the products or services you plan to sell.</t>
    </r>
  </si>
  <si>
    <r>
      <t>·</t>
    </r>
    <r>
      <rPr>
        <sz val="7"/>
        <rFont val="Times New Roman"/>
        <family val="1"/>
      </rPr>
      <t xml:space="preserve">         </t>
    </r>
    <r>
      <rPr>
        <sz val="11"/>
        <rFont val="Calibri"/>
        <family val="2"/>
      </rPr>
      <t>Estimate the number of units to be sold for each type.</t>
    </r>
  </si>
  <si>
    <r>
      <t>·</t>
    </r>
    <r>
      <rPr>
        <sz val="7"/>
        <rFont val="Times New Roman"/>
        <family val="1"/>
      </rPr>
      <t xml:space="preserve">         </t>
    </r>
    <r>
      <rPr>
        <sz val="11"/>
        <rFont val="Calibri"/>
        <family val="2"/>
      </rPr>
      <t>Determine the selling price for each unit.</t>
    </r>
  </si>
  <si>
    <r>
      <t>·</t>
    </r>
    <r>
      <rPr>
        <sz val="7"/>
        <rFont val="Times New Roman"/>
        <family val="1"/>
      </rPr>
      <t xml:space="preserve">         </t>
    </r>
    <r>
      <rPr>
        <sz val="11"/>
        <rFont val="Calibri"/>
        <family val="2"/>
      </rPr>
      <t>Develop a sales forecast for each unit</t>
    </r>
  </si>
  <si>
    <r>
      <t>·</t>
    </r>
    <r>
      <rPr>
        <sz val="7"/>
        <rFont val="Times New Roman"/>
        <family val="1"/>
      </rPr>
      <t xml:space="preserve">         </t>
    </r>
    <r>
      <rPr>
        <sz val="11"/>
        <rFont val="Calibri"/>
        <family val="2"/>
      </rPr>
      <t>(Unit sales forecast = Number of units sold x Price per unit)</t>
    </r>
  </si>
  <si>
    <r>
      <t>·</t>
    </r>
    <r>
      <rPr>
        <sz val="7"/>
        <rFont val="Times New Roman"/>
        <family val="1"/>
      </rPr>
      <t xml:space="preserve">         </t>
    </r>
    <r>
      <rPr>
        <sz val="11"/>
        <rFont val="Calibri"/>
        <family val="2"/>
      </rPr>
      <t>Total the sales forecasts for all units to obtain an overall sales forecast</t>
    </r>
  </si>
  <si>
    <t>A financial forecast is a tool that allows you to use your resources where they're most needed, so you can control the cash flow of your business, instead of it controlling you.</t>
  </si>
  <si>
    <t xml:space="preserve"> It allows you to control your money so you are more likely to achieve your desired net profit.</t>
  </si>
  <si>
    <t xml:space="preserve">A financial forecast is the best guess of what will happen to your business financially over a period of time. Usually, financial forecasts are an estimate of future income and expenses </t>
  </si>
  <si>
    <t>for a business over the next year and are used to develop the projections of profit and loss statements, balance sheets and, most critically, the cash flow forecast.</t>
  </si>
  <si>
    <t>Predicting the financial future of your business is not easy, especially if you are starting a business and do not have a trading history. Initially, your financial forecasts will be inexact and inaccurate.</t>
  </si>
  <si>
    <t xml:space="preserve"> However, frequent forecasting with adjustments as required will promote more accurate forecasting.</t>
  </si>
  <si>
    <t xml:space="preserve">A financial forecast is a vital tool in the financial management of your business and, like your business plan, requires regular review and amendment to be effective. </t>
  </si>
  <si>
    <t xml:space="preserve">Once the period for which you prepared the budget is over, be sure to compare the actual results against your budget forecasts. Examine why variations have occurred, take any remedial action </t>
  </si>
  <si>
    <t>necessary to correct the problem, or plan for them accordingly in your next budget.</t>
  </si>
  <si>
    <t>The sales forecast establishes the level of activity used in all the other forecasts and budgets for the business. If your sales forecast varies wildly from your actual results, your cash flow</t>
  </si>
  <si>
    <t xml:space="preserve"> and profitability forecasts will similarly be inaccurate.</t>
  </si>
  <si>
    <t>Show trends and forecast sales with charts</t>
  </si>
  <si>
    <t>Sales data</t>
  </si>
  <si>
    <t>YEAR</t>
  </si>
  <si>
    <t>SALES (MILLIONS)</t>
  </si>
  <si>
    <t>FY 93</t>
  </si>
  <si>
    <t>FY 94</t>
  </si>
  <si>
    <t>FY 95</t>
  </si>
  <si>
    <t>FY 96</t>
  </si>
  <si>
    <t>FY 97</t>
  </si>
  <si>
    <t>FY 98</t>
  </si>
  <si>
    <t>FY 99</t>
  </si>
  <si>
    <t>FY 00</t>
  </si>
  <si>
    <t>FY 01</t>
  </si>
  <si>
    <t>FY 02</t>
  </si>
  <si>
    <t>FY 03</t>
  </si>
  <si>
    <t>Then, using trendlines, you can project your sales into the future based on your past four quarters. The following is an example of a chart that has a sales projection trendline.</t>
  </si>
  <si>
    <t>Chart with sales projection trendline</t>
  </si>
  <si>
    <t>The best trendline for your data</t>
  </si>
  <si>
    <t>Calculate a linear trendline in a chart</t>
  </si>
  <si>
    <t>Before you can calculate a trendline, you need to have your data in a chart.</t>
  </si>
  <si>
    <t>Now, calculate a trendline:</t>
  </si>
  <si>
    <r>
      <t>·</t>
    </r>
    <r>
      <rPr>
        <sz val="7"/>
        <color rgb="FF444444"/>
        <rFont val="Times New Roman"/>
        <family val="1"/>
      </rPr>
      <t xml:space="preserve">         </t>
    </r>
    <r>
      <rPr>
        <sz val="10.5"/>
        <color rgb="FF444444"/>
        <rFont val="Segoe UI"/>
        <family val="2"/>
      </rPr>
      <t>You have enough data to show a meaningful trend. Insufficient baseline data might skew results. For example, seasonal fluctuations might be mistaken for long-term trends if baseline data is from only one year.</t>
    </r>
  </si>
  <si>
    <r>
      <t>·</t>
    </r>
    <r>
      <rPr>
        <sz val="7"/>
        <color rgb="FF444444"/>
        <rFont val="Times New Roman"/>
        <family val="1"/>
      </rPr>
      <t xml:space="preserve">         </t>
    </r>
    <r>
      <rPr>
        <sz val="10.5"/>
        <color rgb="FF444444"/>
        <rFont val="Segoe UI"/>
        <family val="2"/>
      </rPr>
      <t>The data is ordered from earliest to most recent.</t>
    </r>
  </si>
  <si>
    <r>
      <t>·</t>
    </r>
    <r>
      <rPr>
        <sz val="7"/>
        <color rgb="FF444444"/>
        <rFont val="Times New Roman"/>
        <family val="1"/>
      </rPr>
      <t xml:space="preserve">         </t>
    </r>
    <r>
      <rPr>
        <sz val="10.5"/>
        <color rgb="FF444444"/>
        <rFont val="Segoe UI"/>
        <family val="2"/>
      </rPr>
      <t>No data is missing. If data is unavailable for a period, enter an estimate.</t>
    </r>
  </si>
  <si>
    <r>
      <t>·</t>
    </r>
    <r>
      <rPr>
        <sz val="7"/>
        <color rgb="FF444444"/>
        <rFont val="Times New Roman"/>
        <family val="1"/>
      </rPr>
      <t xml:space="preserve">         </t>
    </r>
    <r>
      <rPr>
        <sz val="10.5"/>
        <color rgb="FF444444"/>
        <rFont val="Segoe UI"/>
        <family val="2"/>
      </rPr>
      <t>All periods are for comparable amounts of time, such as weeks, months, or years.</t>
    </r>
  </si>
  <si>
    <r>
      <t>1.</t>
    </r>
    <r>
      <rPr>
        <sz val="7"/>
        <color rgb="FF444444"/>
        <rFont val="Times New Roman"/>
        <family val="1"/>
      </rPr>
      <t xml:space="preserve">       </t>
    </r>
    <r>
      <rPr>
        <sz val="10.5"/>
        <color rgb="FF444444"/>
        <rFont val="Segoe UI"/>
        <family val="2"/>
      </rPr>
      <t>Start Excel, and type or copy the sample data, including the headers, in the </t>
    </r>
    <r>
      <rPr>
        <b/>
        <sz val="10.5"/>
        <color rgb="FF444444"/>
        <rFont val="Segoe UI"/>
        <family val="2"/>
      </rPr>
      <t>Sales data</t>
    </r>
    <r>
      <rPr>
        <sz val="10.5"/>
        <color rgb="FF444444"/>
        <rFont val="Segoe UI"/>
        <family val="2"/>
      </rPr>
      <t> table that appeared earlier in this article.</t>
    </r>
  </si>
  <si>
    <r>
      <t>2.</t>
    </r>
    <r>
      <rPr>
        <sz val="7"/>
        <color rgb="FF444444"/>
        <rFont val="Times New Roman"/>
        <family val="1"/>
      </rPr>
      <t xml:space="preserve">       </t>
    </r>
    <r>
      <rPr>
        <sz val="10.5"/>
        <color rgb="FF444444"/>
        <rFont val="Segoe UI"/>
        <family val="2"/>
      </rPr>
      <t>Highlight the data that you want to include in the chart (in this example, the contents of cells A1 through B12).</t>
    </r>
  </si>
  <si>
    <r>
      <t>3.</t>
    </r>
    <r>
      <rPr>
        <sz val="7"/>
        <color rgb="FF444444"/>
        <rFont val="Times New Roman"/>
        <family val="1"/>
      </rPr>
      <t xml:space="preserve">       </t>
    </r>
    <r>
      <rPr>
        <sz val="10.5"/>
        <color rgb="FF444444"/>
        <rFont val="Segoe UI"/>
        <family val="2"/>
      </rPr>
      <t>On the </t>
    </r>
    <r>
      <rPr>
        <b/>
        <sz val="10.5"/>
        <color rgb="FF444444"/>
        <rFont val="Segoe UI"/>
        <family val="2"/>
      </rPr>
      <t>Insert</t>
    </r>
    <r>
      <rPr>
        <sz val="10.5"/>
        <color rgb="FF444444"/>
        <rFont val="Segoe UI"/>
        <family val="2"/>
      </rPr>
      <t> menu, click </t>
    </r>
    <r>
      <rPr>
        <b/>
        <sz val="10.5"/>
        <color rgb="FF444444"/>
        <rFont val="Segoe UI"/>
        <family val="2"/>
      </rPr>
      <t>Chart</t>
    </r>
    <r>
      <rPr>
        <sz val="10.5"/>
        <color rgb="FF444444"/>
        <rFont val="Segoe UI"/>
        <family val="2"/>
      </rPr>
      <t>.</t>
    </r>
  </si>
  <si>
    <r>
      <t>4.</t>
    </r>
    <r>
      <rPr>
        <sz val="7"/>
        <color rgb="FF444444"/>
        <rFont val="Times New Roman"/>
        <family val="1"/>
      </rPr>
      <t xml:space="preserve">       </t>
    </r>
    <r>
      <rPr>
        <sz val="10.5"/>
        <color rgb="FF444444"/>
        <rFont val="Segoe UI"/>
        <family val="2"/>
      </rPr>
      <t>On the </t>
    </r>
    <r>
      <rPr>
        <b/>
        <sz val="10.5"/>
        <color rgb="FF444444"/>
        <rFont val="Segoe UI"/>
        <family val="2"/>
      </rPr>
      <t>Standard Types</t>
    </r>
    <r>
      <rPr>
        <sz val="10.5"/>
        <color rgb="FF444444"/>
        <rFont val="Segoe UI"/>
        <family val="2"/>
      </rPr>
      <t> tab, under </t>
    </r>
    <r>
      <rPr>
        <b/>
        <sz val="10.5"/>
        <color rgb="FF444444"/>
        <rFont val="Segoe UI"/>
        <family val="2"/>
      </rPr>
      <t>Chart type</t>
    </r>
    <r>
      <rPr>
        <sz val="10.5"/>
        <color rgb="FF444444"/>
        <rFont val="Segoe UI"/>
        <family val="2"/>
      </rPr>
      <t>, click </t>
    </r>
    <r>
      <rPr>
        <b/>
        <sz val="10.5"/>
        <color rgb="FF444444"/>
        <rFont val="Segoe UI"/>
        <family val="2"/>
      </rPr>
      <t>Line</t>
    </r>
    <r>
      <rPr>
        <sz val="10.5"/>
        <color rgb="FF444444"/>
        <rFont val="Segoe UI"/>
        <family val="2"/>
      </rPr>
      <t>.</t>
    </r>
  </si>
  <si>
    <r>
      <t>5.</t>
    </r>
    <r>
      <rPr>
        <sz val="7"/>
        <color rgb="FF444444"/>
        <rFont val="Times New Roman"/>
        <family val="1"/>
      </rPr>
      <t xml:space="preserve">       </t>
    </r>
    <r>
      <rPr>
        <sz val="10.5"/>
        <color rgb="FF444444"/>
        <rFont val="Segoe UI"/>
        <family val="2"/>
      </rPr>
      <t>Click </t>
    </r>
    <r>
      <rPr>
        <b/>
        <sz val="10.5"/>
        <color rgb="FF444444"/>
        <rFont val="Segoe UI"/>
        <family val="2"/>
      </rPr>
      <t>Finish</t>
    </r>
    <r>
      <rPr>
        <sz val="10.5"/>
        <color rgb="FF444444"/>
        <rFont val="Segoe UI"/>
        <family val="2"/>
      </rPr>
      <t>.</t>
    </r>
  </si>
  <si>
    <r>
      <t>6.</t>
    </r>
    <r>
      <rPr>
        <sz val="7"/>
        <color rgb="FF444444"/>
        <rFont val="Times New Roman"/>
        <family val="1"/>
      </rPr>
      <t xml:space="preserve">       </t>
    </r>
    <r>
      <rPr>
        <sz val="10.5"/>
        <color rgb="FF444444"/>
        <rFont val="Segoe UI"/>
        <family val="2"/>
      </rPr>
      <t>To remove the legend and make more room for your chart, click </t>
    </r>
    <r>
      <rPr>
        <b/>
        <sz val="10.5"/>
        <color rgb="FF444444"/>
        <rFont val="Segoe UI"/>
        <family val="2"/>
      </rPr>
      <t>Legend</t>
    </r>
    <r>
      <rPr>
        <sz val="10.5"/>
        <color rgb="FF444444"/>
        <rFont val="Segoe UI"/>
        <family val="2"/>
      </rPr>
      <t> on the </t>
    </r>
    <r>
      <rPr>
        <b/>
        <sz val="10.5"/>
        <color rgb="FF444444"/>
        <rFont val="Segoe UI"/>
        <family val="2"/>
      </rPr>
      <t>Chart</t>
    </r>
    <r>
      <rPr>
        <sz val="10.5"/>
        <color rgb="FF444444"/>
        <rFont val="Segoe UI"/>
        <family val="2"/>
      </rPr>
      <t> toolbar.</t>
    </r>
  </si>
  <si>
    <r>
      <t>1.</t>
    </r>
    <r>
      <rPr>
        <sz val="7"/>
        <color rgb="FF444444"/>
        <rFont val="Times New Roman"/>
        <family val="1"/>
      </rPr>
      <t xml:space="preserve">       </t>
    </r>
    <r>
      <rPr>
        <sz val="10.5"/>
        <color rgb="FF444444"/>
        <rFont val="Segoe UI"/>
        <family val="2"/>
      </rPr>
      <t>Click in the chart area to select the chart.</t>
    </r>
  </si>
  <si>
    <r>
      <t>The </t>
    </r>
    <r>
      <rPr>
        <b/>
        <sz val="10.5"/>
        <color rgb="FF444444"/>
        <rFont val="Segoe UI"/>
        <family val="2"/>
      </rPr>
      <t>Chart</t>
    </r>
    <r>
      <rPr>
        <sz val="10.5"/>
        <color rgb="FF444444"/>
        <rFont val="Segoe UI"/>
        <family val="2"/>
      </rPr>
      <t> menu appears when the chart is selected.</t>
    </r>
  </si>
  <si>
    <r>
      <t>2.</t>
    </r>
    <r>
      <rPr>
        <sz val="7"/>
        <color rgb="FF444444"/>
        <rFont val="Times New Roman"/>
        <family val="1"/>
      </rPr>
      <t xml:space="preserve">       </t>
    </r>
    <r>
      <rPr>
        <sz val="10.5"/>
        <color rgb="FF444444"/>
        <rFont val="Segoe UI"/>
        <family val="2"/>
      </rPr>
      <t>On the </t>
    </r>
    <r>
      <rPr>
        <b/>
        <sz val="10.5"/>
        <color rgb="FF444444"/>
        <rFont val="Segoe UI"/>
        <family val="2"/>
      </rPr>
      <t>Chart</t>
    </r>
    <r>
      <rPr>
        <sz val="10.5"/>
        <color rgb="FF444444"/>
        <rFont val="Segoe UI"/>
        <family val="2"/>
      </rPr>
      <t> menu, click </t>
    </r>
    <r>
      <rPr>
        <b/>
        <sz val="10.5"/>
        <color rgb="FF444444"/>
        <rFont val="Segoe UI"/>
        <family val="2"/>
      </rPr>
      <t>Add Trendline</t>
    </r>
    <r>
      <rPr>
        <sz val="10.5"/>
        <color rgb="FF444444"/>
        <rFont val="Segoe UI"/>
        <family val="2"/>
      </rPr>
      <t>.</t>
    </r>
  </si>
  <si>
    <r>
      <t>3.</t>
    </r>
    <r>
      <rPr>
        <sz val="7"/>
        <color rgb="FF444444"/>
        <rFont val="Times New Roman"/>
        <family val="1"/>
      </rPr>
      <t xml:space="preserve">       </t>
    </r>
    <r>
      <rPr>
        <sz val="10.5"/>
        <color rgb="FF444444"/>
        <rFont val="Segoe UI"/>
        <family val="2"/>
      </rPr>
      <t>In the </t>
    </r>
    <r>
      <rPr>
        <b/>
        <sz val="10.5"/>
        <color rgb="FF444444"/>
        <rFont val="Segoe UI"/>
        <family val="2"/>
      </rPr>
      <t>Add Trendline</t>
    </r>
    <r>
      <rPr>
        <sz val="10.5"/>
        <color rgb="FF444444"/>
        <rFont val="Segoe UI"/>
        <family val="2"/>
      </rPr>
      <t> dialog box, click the </t>
    </r>
    <r>
      <rPr>
        <b/>
        <sz val="10.5"/>
        <color rgb="FF444444"/>
        <rFont val="Segoe UI"/>
        <family val="2"/>
      </rPr>
      <t>Type</t>
    </r>
    <r>
      <rPr>
        <sz val="10.5"/>
        <color rgb="FF444444"/>
        <rFont val="Segoe UI"/>
        <family val="2"/>
      </rPr>
      <t> tab.</t>
    </r>
  </si>
  <si>
    <r>
      <t>4.</t>
    </r>
    <r>
      <rPr>
        <sz val="7"/>
        <color rgb="FF444444"/>
        <rFont val="Times New Roman"/>
        <family val="1"/>
      </rPr>
      <t xml:space="preserve">       </t>
    </r>
    <r>
      <rPr>
        <sz val="10.5"/>
        <color rgb="FF444444"/>
        <rFont val="Segoe UI"/>
        <family val="2"/>
      </rPr>
      <t>Under </t>
    </r>
    <r>
      <rPr>
        <b/>
        <sz val="10.5"/>
        <color rgb="FF444444"/>
        <rFont val="Segoe UI"/>
        <family val="2"/>
      </rPr>
      <t>Trend/Regression type</t>
    </r>
    <r>
      <rPr>
        <sz val="10.5"/>
        <color rgb="FF444444"/>
        <rFont val="Segoe UI"/>
        <family val="2"/>
      </rPr>
      <t>, click </t>
    </r>
    <r>
      <rPr>
        <b/>
        <sz val="10.5"/>
        <color rgb="FF444444"/>
        <rFont val="Segoe UI"/>
        <family val="2"/>
      </rPr>
      <t>Linear</t>
    </r>
    <r>
      <rPr>
        <sz val="10.5"/>
        <color rgb="FF444444"/>
        <rFont val="Segoe UI"/>
        <family val="2"/>
      </rPr>
      <t>. This creates a straight trendline.</t>
    </r>
  </si>
  <si>
    <r>
      <t>5.</t>
    </r>
    <r>
      <rPr>
        <sz val="7"/>
        <color rgb="FF444444"/>
        <rFont val="Times New Roman"/>
        <family val="1"/>
      </rPr>
      <t xml:space="preserve">       </t>
    </r>
    <r>
      <rPr>
        <sz val="10.5"/>
        <color rgb="FF444444"/>
        <rFont val="Segoe UI"/>
        <family val="2"/>
      </rPr>
      <t>Click the </t>
    </r>
    <r>
      <rPr>
        <b/>
        <sz val="10.5"/>
        <color rgb="FF444444"/>
        <rFont val="Segoe UI"/>
        <family val="2"/>
      </rPr>
      <t>Options</t>
    </r>
    <r>
      <rPr>
        <sz val="10.5"/>
        <color rgb="FF444444"/>
        <rFont val="Segoe UI"/>
        <family val="2"/>
      </rPr>
      <t> tab.</t>
    </r>
  </si>
  <si>
    <r>
      <t>6.</t>
    </r>
    <r>
      <rPr>
        <sz val="7"/>
        <color rgb="FF444444"/>
        <rFont val="Times New Roman"/>
        <family val="1"/>
      </rPr>
      <t xml:space="preserve">       </t>
    </r>
    <r>
      <rPr>
        <sz val="10.5"/>
        <color rgb="FF444444"/>
        <rFont val="Segoe UI"/>
        <family val="2"/>
      </rPr>
      <t>In the </t>
    </r>
    <r>
      <rPr>
        <b/>
        <sz val="10.5"/>
        <color rgb="FF444444"/>
        <rFont val="Segoe UI"/>
        <family val="2"/>
      </rPr>
      <t>Forward</t>
    </r>
    <r>
      <rPr>
        <sz val="10.5"/>
        <color rgb="FF444444"/>
        <rFont val="Segoe UI"/>
        <family val="2"/>
      </rPr>
      <t> box, under </t>
    </r>
    <r>
      <rPr>
        <b/>
        <sz val="10.5"/>
        <color rgb="FF444444"/>
        <rFont val="Segoe UI"/>
        <family val="2"/>
      </rPr>
      <t>Forecast</t>
    </r>
    <r>
      <rPr>
        <sz val="10.5"/>
        <color rgb="FF444444"/>
        <rFont val="Segoe UI"/>
        <family val="2"/>
      </rPr>
      <t>, type </t>
    </r>
    <r>
      <rPr>
        <b/>
        <sz val="10.5"/>
        <color rgb="FF444444"/>
        <rFont val="Segoe UI"/>
        <family val="2"/>
      </rPr>
      <t>4</t>
    </r>
    <r>
      <rPr>
        <sz val="10.5"/>
        <color rgb="FF444444"/>
        <rFont val="Segoe UI"/>
        <family val="2"/>
      </rPr>
      <t>.</t>
    </r>
  </si>
  <si>
    <r>
      <t>7.</t>
    </r>
    <r>
      <rPr>
        <sz val="7"/>
        <color rgb="FF444444"/>
        <rFont val="Times New Roman"/>
        <family val="1"/>
      </rPr>
      <t xml:space="preserve">       </t>
    </r>
    <r>
      <rPr>
        <sz val="10.5"/>
        <color rgb="FF444444"/>
        <rFont val="Segoe UI"/>
        <family val="2"/>
      </rPr>
      <t>Select the </t>
    </r>
    <r>
      <rPr>
        <b/>
        <sz val="10.5"/>
        <color rgb="FF444444"/>
        <rFont val="Segoe UI"/>
        <family val="2"/>
      </rPr>
      <t>Display R-squared value on chart</t>
    </r>
    <r>
      <rPr>
        <sz val="10.5"/>
        <color rgb="FF444444"/>
        <rFont val="Segoe UI"/>
        <family val="2"/>
      </rPr>
      <t> check box.</t>
    </r>
  </si>
  <si>
    <r>
      <t>8.</t>
    </r>
    <r>
      <rPr>
        <sz val="7"/>
        <color rgb="FF444444"/>
        <rFont val="Times New Roman"/>
        <family val="1"/>
      </rPr>
      <t xml:space="preserve">       </t>
    </r>
    <r>
      <rPr>
        <sz val="10.5"/>
        <color rgb="FF444444"/>
        <rFont val="Segoe UI"/>
        <family val="2"/>
      </rPr>
      <t>Click </t>
    </r>
    <r>
      <rPr>
        <b/>
        <sz val="10.5"/>
        <color rgb="FF444444"/>
        <rFont val="Segoe UI"/>
        <family val="2"/>
      </rPr>
      <t>OK</t>
    </r>
    <r>
      <rPr>
        <sz val="10.5"/>
        <color rgb="FF444444"/>
        <rFont val="Segoe UI"/>
        <family val="2"/>
      </rPr>
      <t>.</t>
    </r>
  </si>
  <si>
    <r>
      <t>Trendlines are graphical representations of trends in data that you can use to analyze problems of prediction. Such analysis is also called </t>
    </r>
    <r>
      <rPr>
        <b/>
        <sz val="10.5"/>
        <color rgb="FF444444"/>
        <rFont val="Segoe UI"/>
        <family val="2"/>
      </rPr>
      <t>regression analysis</t>
    </r>
    <r>
      <rPr>
        <sz val="10.5"/>
        <color rgb="FF444444"/>
        <rFont val="Segoe UI"/>
        <family val="2"/>
      </rPr>
      <t xml:space="preserve">. </t>
    </r>
  </si>
  <si>
    <t xml:space="preserve">By using regression analysis, you can extend a trendline in a chart beyond the actual data to predict future values. For example, the preceding chart uses a simple logarithmic </t>
  </si>
  <si>
    <t>trendline that is forecast ahead four quarters to clearly show a trend toward rising revenue.</t>
  </si>
  <si>
    <t>R² (R-squared)</t>
  </si>
  <si>
    <t xml:space="preserve">Trendlines  </t>
  </si>
  <si>
    <r>
      <t>The </t>
    </r>
    <r>
      <rPr>
        <b/>
        <sz val="10.5"/>
        <color rgb="FF444444"/>
        <rFont val="Segoe UI"/>
        <family val="2"/>
      </rPr>
      <t>R-squared value of the trendline</t>
    </r>
    <r>
      <rPr>
        <sz val="10.5"/>
        <color rgb="FF444444"/>
        <rFont val="Segoe UI"/>
        <family val="2"/>
      </rPr>
      <t> (this is where math comes in). Think of the R-squared value as a magic number — in this case, a number between 0 and 1.</t>
    </r>
  </si>
  <si>
    <t>A trendline is most reliable when its R-squared value is at or near 1.</t>
  </si>
  <si>
    <r>
      <t>A linear trendline</t>
    </r>
    <r>
      <rPr>
        <sz val="10.5"/>
        <color rgb="FF444444"/>
        <rFont val="Segoe UI"/>
        <family val="2"/>
      </rPr>
      <t xml:space="preserve">     is a best-fit straight line that is used with simple linear data sets. Your data is linear if the pattern in its data points resembles a line. </t>
    </r>
  </si>
  <si>
    <r>
      <t>A moving average trendline</t>
    </r>
    <r>
      <rPr>
        <sz val="10.5"/>
        <color rgb="FF444444"/>
        <rFont val="Segoe UI"/>
        <family val="2"/>
      </rPr>
      <t xml:space="preserve">     works well for data that fluctuates higher and lower. It smoothes out fluctuations in data to show patterns or trends more clearly. </t>
    </r>
  </si>
  <si>
    <t>You select the number of data points that you want the trendline to average and use as a point in the line.</t>
  </si>
  <si>
    <t xml:space="preserve">The R-squared value, which tells you how closely your trendline follows your data, appears on the chart. With a linear trendline, the value is .8351. As you can see by the chart, the trendline doesn't follow </t>
  </si>
  <si>
    <t>the data very closely because the sales rise rapidly in the first few years and then start to level out. A straight-line (linear) trendline that includes the rapid-growth early years may overestimate future sales.</t>
  </si>
  <si>
    <t xml:space="preserve">Choosing the right trendline for your data is very important. Checking the R-squared value can help you choose the best trendline for your data. It also helps to understand the types of </t>
  </si>
  <si>
    <t>trendlines that are likely to fit different scenarios.  A linear trendline usually shows that something is increasing or decreasing at a steady rate.</t>
  </si>
  <si>
    <t>De-12</t>
  </si>
  <si>
    <t>How to perform this operation?You Click =Sign  where you want answer and you Click the Number given Multply with increase Percentage you devide by 12 then you add that number</t>
  </si>
  <si>
    <t>Total</t>
  </si>
  <si>
    <t xml:space="preserve">Using This practice there is need a month to be forecasted and this month is Unkown expectation(X )so You  bring Curssor where you want the answer </t>
  </si>
  <si>
    <t>and you click to function Sign  and you click to known month number here is 5 then you move curissor to next part Y axis which is axis for expenses of Month 1 to month 4 I click to month 1 then I drag to Month 4 I shift to next X axis which is time known from month 1 to 4 I click month 1 then I drug to 4 finally I Clicl to enter after to do Operating expense I go to the next</t>
  </si>
  <si>
    <t>given you click ok you do the second operation then you go up to the Formula and you Click between format then you hit F4</t>
  </si>
  <si>
    <r>
      <t xml:space="preserve">Here you Multiply each Product with its Unit price and you hit F4 then you drug immediately when you Finnish all Ligns you do Sumation using </t>
    </r>
    <r>
      <rPr>
        <sz val="16"/>
        <color rgb="FFFF0000"/>
        <rFont val="Eras Demi ITC"/>
        <family val="2"/>
      </rPr>
      <t>∑</t>
    </r>
    <r>
      <rPr>
        <sz val="16"/>
        <color rgb="FFFF0000"/>
        <rFont val="Times New Roman"/>
        <family val="1"/>
      </rPr>
      <t xml:space="preserve"> Sign above the column then you press F4 and you grug a hall Lign</t>
    </r>
  </si>
  <si>
    <t>TOTAL</t>
  </si>
  <si>
    <t>S</t>
  </si>
  <si>
    <t>  0.75</t>
  </si>
  <si>
    <t>QUANTITIES</t>
  </si>
  <si>
    <t>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</si>
</sst>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0.00_);_(* \(#,##0.00\);_(* &quot;-&quot;??_);_(@_)"/>
    <numFmt numFmtId="165" formatCode="&quot;$&quot;#,##0_);\(&quot;$&quot;#,##0\)"/>
    <numFmt numFmtId="166" formatCode="_(&quot;$&quot;* #,##0.00_);_(&quot;$&quot;* \(#,##0.00\);_(&quot;$&quot;* &quot;-&quot;??_);_(@_)"/>
    <numFmt numFmtId="167" formatCode="&quot;$&quot;#,##0.00"/>
    <numFmt numFmtId="168" formatCode="_-&quot;£&quot;* #,##0_-;\-&quot;£&quot;* #,##0_-;_-&quot;£&quot;* &quot;-&quot;_-;_-@_-"/>
    <numFmt numFmtId="169" formatCode="_-&quot;£&quot;* #,##0.00_-;\-&quot;£&quot;* #,##0.00_-;_-&quot;£&quot;* &quot;-&quot;??_-;_-@_-"/>
    <numFmt numFmtId="170" formatCode="0.00%_);[Red]\(0.00%\)"/>
    <numFmt numFmtId="171" formatCode="0%_);[Red]\(0%\)"/>
    <numFmt numFmtId="172" formatCode="[$-409]mmm\-yy;@"/>
    <numFmt numFmtId="173" formatCode="_(* #,##0_);_(* \(#,##0\);_(* &quot;-&quot;??_);_(@_)"/>
    <numFmt numFmtId="174" formatCode="_(&quot;$&quot;* #,##0_);_(&quot;$&quot;* \(#,##0\);_(&quot;$&quot;* &quot;-&quot;??_);_(@_)"/>
  </numFmts>
  <fonts count="69" x14ac:knownFonts="1">
    <font>
      <sz val="10"/>
      <name val="Times New Roman"/>
    </font>
    <font>
      <sz val="10"/>
      <color indexed="8"/>
      <name val="Arial"/>
      <family val="2"/>
    </font>
    <font>
      <b/>
      <i/>
      <sz val="10"/>
      <color indexed="8"/>
      <name val="Arial"/>
    </font>
    <font>
      <b/>
      <sz val="10"/>
      <color indexed="8"/>
      <name val="Arial"/>
    </font>
    <font>
      <b/>
      <sz val="10"/>
      <color indexed="8"/>
      <name val="Arial"/>
      <family val="2"/>
    </font>
    <font>
      <sz val="10"/>
      <color indexed="81"/>
      <name val="Arial"/>
      <family val="2"/>
    </font>
    <font>
      <u/>
      <sz val="10"/>
      <color indexed="12"/>
      <name val="Times New Roman"/>
    </font>
    <font>
      <u/>
      <sz val="10"/>
      <color indexed="12"/>
      <name val="Arial"/>
      <family val="2"/>
    </font>
    <font>
      <sz val="10"/>
      <name val="Arial"/>
    </font>
    <font>
      <sz val="8"/>
      <name val="Arial"/>
    </font>
    <font>
      <sz val="8"/>
      <name val="Tahoma"/>
      <family val="2"/>
    </font>
    <font>
      <sz val="8"/>
      <name val="Times New Roman"/>
    </font>
    <font>
      <sz val="8"/>
      <name val="Verdana"/>
      <family val="2"/>
    </font>
    <font>
      <sz val="10"/>
      <name val="Helv"/>
    </font>
    <font>
      <b/>
      <sz val="9"/>
      <name val="Arial"/>
    </font>
    <font>
      <b/>
      <sz val="8"/>
      <color indexed="9"/>
      <name val="Tahoma"/>
      <family val="2"/>
    </font>
    <font>
      <b/>
      <sz val="8"/>
      <color indexed="8"/>
      <name val="Tahoma"/>
      <family val="2"/>
    </font>
    <font>
      <b/>
      <sz val="18"/>
      <name val="Arial"/>
    </font>
    <font>
      <b/>
      <sz val="12"/>
      <name val="Arial"/>
    </font>
    <font>
      <b/>
      <sz val="11"/>
      <color indexed="23"/>
      <name val="Verdana"/>
      <family val="2"/>
    </font>
    <font>
      <sz val="10"/>
      <color indexed="10"/>
      <name val="Helv"/>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name val="Times New Roman"/>
    </font>
    <font>
      <b/>
      <sz val="14"/>
      <color indexed="8"/>
      <name val="Arial"/>
      <family val="2"/>
    </font>
    <font>
      <sz val="10"/>
      <name val="Times New Roman"/>
      <family val="1"/>
    </font>
    <font>
      <sz val="6.25"/>
      <color rgb="FF666666"/>
      <name val="Segoe UI"/>
      <family val="2"/>
    </font>
    <font>
      <sz val="19"/>
      <color rgb="FF232323"/>
      <name val="Segoe UI"/>
      <family val="2"/>
    </font>
    <font>
      <b/>
      <sz val="18"/>
      <color rgb="FF666666"/>
      <name val="Segoe UI"/>
      <family val="2"/>
    </font>
    <font>
      <sz val="14"/>
      <color rgb="FF666666"/>
      <name val="Courier New"/>
      <family val="3"/>
    </font>
    <font>
      <sz val="10"/>
      <color rgb="FF444444"/>
      <name val="Segoe UI"/>
      <family val="2"/>
    </font>
    <font>
      <sz val="10"/>
      <color rgb="FF444444"/>
      <name val="Segoe UI"/>
      <family val="2"/>
    </font>
    <font>
      <sz val="12"/>
      <name val="Times New Roman"/>
      <family val="1"/>
    </font>
    <font>
      <sz val="12"/>
      <color rgb="FF666666"/>
      <name val="Times New Roman"/>
      <family val="1"/>
    </font>
    <font>
      <b/>
      <sz val="12"/>
      <color theme="0"/>
      <name val="Times New Roman"/>
      <family val="1"/>
    </font>
    <font>
      <sz val="11"/>
      <name val="Calibri"/>
      <family val="2"/>
    </font>
    <font>
      <b/>
      <sz val="11"/>
      <name val="Calibri"/>
      <family val="2"/>
    </font>
    <font>
      <sz val="11"/>
      <name val="Symbol"/>
      <family val="1"/>
      <charset val="2"/>
    </font>
    <font>
      <sz val="7"/>
      <name val="Times New Roman"/>
      <family val="1"/>
    </font>
    <font>
      <b/>
      <sz val="14"/>
      <name val="Calibri"/>
      <family val="2"/>
    </font>
    <font>
      <b/>
      <sz val="18"/>
      <color rgb="FF984807"/>
      <name val="Calibri"/>
      <family val="2"/>
    </font>
    <font>
      <sz val="21"/>
      <color rgb="FF101010"/>
      <name val="Segoe UI Light"/>
      <family val="2"/>
    </font>
    <font>
      <sz val="10"/>
      <color rgb="FF444444"/>
      <name val="Symbol"/>
      <family val="1"/>
      <charset val="2"/>
    </font>
    <font>
      <sz val="7"/>
      <color rgb="FF444444"/>
      <name val="Times New Roman"/>
      <family val="1"/>
    </font>
    <font>
      <sz val="10.5"/>
      <color rgb="FF444444"/>
      <name val="Segoe UI"/>
      <family val="2"/>
    </font>
    <font>
      <sz val="18"/>
      <color rgb="FF101010"/>
      <name val="Segoe UI Light"/>
      <family val="2"/>
    </font>
    <font>
      <b/>
      <sz val="17"/>
      <color rgb="FF444444"/>
      <name val="Times New Roman"/>
      <family val="1"/>
    </font>
    <font>
      <sz val="17"/>
      <color rgb="FF444444"/>
      <name val="Times New Roman"/>
      <family val="1"/>
    </font>
    <font>
      <sz val="9"/>
      <color rgb="FF666666"/>
      <name val="Segoe UI"/>
      <family val="2"/>
    </font>
    <font>
      <b/>
      <sz val="10.5"/>
      <color rgb="FF444444"/>
      <name val="Segoe UI"/>
      <family val="2"/>
    </font>
    <font>
      <b/>
      <sz val="21"/>
      <color theme="9" tint="-0.499984740745262"/>
      <name val="Segoe UI Light"/>
      <family val="2"/>
    </font>
    <font>
      <sz val="16"/>
      <color rgb="FFFF0000"/>
      <name val="Times New Roman"/>
      <family val="1"/>
    </font>
    <font>
      <sz val="16"/>
      <color rgb="FFFF0000"/>
      <name val="Eras Demi ITC"/>
      <family val="2"/>
    </font>
    <font>
      <sz val="26"/>
      <name val="Times New Roman"/>
      <family val="1"/>
    </font>
  </fonts>
  <fills count="3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58"/>
        <bgColor indexed="58"/>
      </patternFill>
    </fill>
    <fill>
      <patternFill patternType="solid">
        <fgColor indexed="22"/>
        <bgColor indexed="22"/>
      </patternFill>
    </fill>
    <fill>
      <patternFill patternType="solid">
        <fgColor indexed="58"/>
        <bgColor indexed="64"/>
      </patternFill>
    </fill>
    <fill>
      <patternFill patternType="solid">
        <fgColor indexed="9"/>
      </patternFill>
    </fill>
    <fill>
      <patternFill patternType="solid">
        <fgColor indexed="26"/>
        <bgColor indexed="64"/>
      </patternFill>
    </fill>
    <fill>
      <patternFill patternType="solid">
        <fgColor indexed="8"/>
        <bgColor indexed="58"/>
      </patternFill>
    </fill>
    <fill>
      <patternFill patternType="darkGray">
        <fgColor indexed="9"/>
        <bgColor indexed="9"/>
      </patternFill>
    </fill>
    <fill>
      <patternFill patternType="solid">
        <fgColor rgb="FFF3F3F3"/>
        <bgColor indexed="64"/>
      </patternFill>
    </fill>
    <fill>
      <patternFill patternType="solid">
        <fgColor rgb="FFD8D8D8"/>
        <bgColor indexed="64"/>
      </patternFill>
    </fill>
    <fill>
      <patternFill patternType="solid">
        <fgColor rgb="FFFFFFFF"/>
        <bgColor indexed="64"/>
      </patternFill>
    </fill>
    <fill>
      <patternFill patternType="solid">
        <fgColor theme="3"/>
        <bgColor indexed="64"/>
      </patternFill>
    </fill>
    <fill>
      <patternFill patternType="solid">
        <fgColor theme="2" tint="-0.249977111117893"/>
        <bgColor indexed="64"/>
      </patternFill>
    </fill>
    <fill>
      <patternFill patternType="solid">
        <fgColor rgb="FFFFFF00"/>
        <bgColor indexed="64"/>
      </patternFill>
    </fill>
    <fill>
      <patternFill patternType="solid">
        <fgColor rgb="FF000090"/>
        <bgColor indexed="64"/>
      </patternFill>
    </fill>
  </fills>
  <borders count="34">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thick">
        <color indexed="22"/>
      </top>
      <bottom/>
      <diagonal/>
    </border>
    <border>
      <left/>
      <right style="thick">
        <color indexed="22"/>
      </right>
      <top/>
      <bottom/>
      <diagonal/>
    </border>
    <border>
      <left/>
      <right/>
      <top style="thick">
        <color indexed="19"/>
      </top>
      <bottom style="thin">
        <color indexed="59"/>
      </bottom>
      <diagonal/>
    </border>
    <border>
      <left style="medium">
        <color indexed="19"/>
      </left>
      <right/>
      <top style="medium">
        <color indexed="19"/>
      </top>
      <bottom/>
      <diagonal/>
    </border>
    <border>
      <left/>
      <right/>
      <top style="medium">
        <color indexed="19"/>
      </top>
      <bottom/>
      <diagonal/>
    </border>
    <border>
      <left style="medium">
        <color indexed="19"/>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19"/>
      </left>
      <right/>
      <top/>
      <bottom style="medium">
        <color indexed="19"/>
      </bottom>
      <diagonal/>
    </border>
    <border>
      <left/>
      <right/>
      <top/>
      <bottom style="medium">
        <color indexed="19"/>
      </bottom>
      <diagonal/>
    </border>
    <border>
      <left/>
      <right/>
      <top/>
      <bottom style="thick">
        <color indexed="22"/>
      </bottom>
      <diagonal/>
    </border>
    <border>
      <left/>
      <right/>
      <top style="medium">
        <color rgb="FFCCCCCC"/>
      </top>
      <bottom style="medium">
        <color rgb="FFCCCCCC"/>
      </bottom>
      <diagonal/>
    </border>
    <border>
      <left/>
      <right/>
      <top style="medium">
        <color rgb="FFA4A4A4"/>
      </top>
      <bottom style="medium">
        <color rgb="FFA4A4A4"/>
      </bottom>
      <diagonal/>
    </border>
    <border>
      <left/>
      <right/>
      <top/>
      <bottom style="medium">
        <color rgb="FFCCCCCC"/>
      </bottom>
      <diagonal/>
    </border>
  </borders>
  <cellStyleXfs count="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10" fillId="16" borderId="1" applyBorder="0" applyProtection="0">
      <alignment vertical="center"/>
    </xf>
    <xf numFmtId="0" fontId="26" fillId="17" borderId="0" applyNumberFormat="0" applyBorder="0" applyAlignment="0" applyProtection="0"/>
    <xf numFmtId="165" fontId="11" fillId="0" borderId="2">
      <protection locked="0"/>
    </xf>
    <xf numFmtId="0" fontId="12"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8" fillId="0" borderId="0" applyFont="0" applyFill="0" applyBorder="0" applyAlignment="0" applyProtection="0"/>
    <xf numFmtId="165" fontId="8" fillId="0" borderId="0" applyFont="0" applyFill="0" applyBorder="0" applyAlignment="0" applyProtection="0"/>
    <xf numFmtId="0" fontId="13" fillId="0" borderId="5"/>
    <xf numFmtId="4" fontId="11" fillId="20" borderId="5">
      <protection locked="0"/>
    </xf>
    <xf numFmtId="0"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29" fillId="0" borderId="0" applyNumberFormat="0" applyFill="0" applyBorder="0" applyAlignment="0" applyProtection="0"/>
    <xf numFmtId="2" fontId="8" fillId="0" borderId="0" applyFont="0" applyFill="0" applyBorder="0" applyAlignment="0" applyProtection="0"/>
    <xf numFmtId="0" fontId="30" fillId="6" borderId="0" applyNumberFormat="0" applyBorder="0" applyAlignment="0" applyProtection="0"/>
    <xf numFmtId="4" fontId="11" fillId="21" borderId="5"/>
    <xf numFmtId="164"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32" fillId="10" borderId="3" applyNumberFormat="0" applyAlignment="0" applyProtection="0"/>
    <xf numFmtId="164" fontId="14" fillId="0" borderId="10"/>
    <xf numFmtId="0" fontId="33" fillId="0" borderId="11" applyNumberFormat="0" applyFill="0" applyAlignment="0" applyProtection="0"/>
    <xf numFmtId="166" fontId="14" fillId="0" borderId="12"/>
    <xf numFmtId="0" fontId="34"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1" fillId="25" borderId="0"/>
    <xf numFmtId="0" fontId="1" fillId="25" borderId="0"/>
    <xf numFmtId="0" fontId="20" fillId="0" borderId="0"/>
    <xf numFmtId="0" fontId="8" fillId="7" borderId="14" applyNumberFormat="0" applyFont="0" applyAlignment="0" applyProtection="0"/>
    <xf numFmtId="0" fontId="35" fillId="4" borderId="15" applyNumberFormat="0" applyAlignment="0" applyProtection="0"/>
    <xf numFmtId="171" fontId="9" fillId="26" borderId="16"/>
    <xf numFmtId="170" fontId="9" fillId="0" borderId="16" applyFont="0" applyFill="0" applyBorder="0" applyAlignment="0" applyProtection="0">
      <protection locked="0"/>
    </xf>
    <xf numFmtId="2" fontId="21" fillId="0" borderId="0">
      <protection locked="0"/>
    </xf>
    <xf numFmtId="0" fontId="8" fillId="27" borderId="0"/>
    <xf numFmtId="49" fontId="8"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8" fillId="0" borderId="17" applyNumberFormat="0" applyFont="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37" fillId="0" borderId="0" applyNumberFormat="0" applyFill="0" applyBorder="0" applyAlignment="0" applyProtection="0"/>
    <xf numFmtId="164" fontId="38" fillId="0" borderId="0" applyFont="0" applyFill="0" applyBorder="0" applyAlignment="0" applyProtection="0"/>
    <xf numFmtId="166" fontId="38" fillId="0" borderId="0" applyFont="0" applyFill="0" applyBorder="0" applyAlignment="0" applyProtection="0"/>
    <xf numFmtId="9" fontId="38" fillId="0" borderId="0" applyFont="0" applyFill="0" applyBorder="0" applyAlignment="0" applyProtection="0"/>
  </cellStyleXfs>
  <cellXfs count="121">
    <xf numFmtId="0" fontId="0" fillId="0" borderId="0" xfId="0"/>
    <xf numFmtId="0" fontId="1" fillId="25" borderId="0" xfId="60" applyProtection="1">
      <protection hidden="1"/>
    </xf>
    <xf numFmtId="0" fontId="1" fillId="25" borderId="0" xfId="60" applyAlignment="1" applyProtection="1">
      <alignment horizontal="left"/>
      <protection hidden="1"/>
    </xf>
    <xf numFmtId="0" fontId="1" fillId="16" borderId="0" xfId="60" applyNumberFormat="1" applyFont="1" applyFill="1" applyBorder="1" applyAlignment="1" applyProtection="1">
      <protection hidden="1"/>
    </xf>
    <xf numFmtId="0" fontId="1" fillId="28" borderId="0" xfId="60" applyNumberFormat="1" applyFont="1" applyFill="1" applyBorder="1" applyAlignment="1" applyProtection="1">
      <protection hidden="1"/>
    </xf>
    <xf numFmtId="0" fontId="1" fillId="28" borderId="0" xfId="60" applyNumberFormat="1" applyFont="1" applyFill="1" applyBorder="1" applyAlignment="1" applyProtection="1">
      <alignment horizontal="left"/>
      <protection hidden="1"/>
    </xf>
    <xf numFmtId="0" fontId="1" fillId="16" borderId="19" xfId="60" applyNumberFormat="1" applyFont="1" applyFill="1" applyBorder="1" applyProtection="1">
      <protection hidden="1"/>
    </xf>
    <xf numFmtId="0" fontId="1" fillId="16" borderId="0" xfId="60" applyNumberFormat="1" applyFont="1" applyFill="1" applyBorder="1" applyProtection="1">
      <protection hidden="1"/>
    </xf>
    <xf numFmtId="0" fontId="1" fillId="28" borderId="21" xfId="60" applyNumberFormat="1" applyFont="1" applyFill="1" applyBorder="1" applyAlignment="1" applyProtection="1">
      <alignment horizontal="centerContinuous"/>
      <protection hidden="1"/>
    </xf>
    <xf numFmtId="0" fontId="1" fillId="28" borderId="22" xfId="60" applyNumberFormat="1" applyFont="1" applyFill="1" applyBorder="1" applyAlignment="1" applyProtection="1">
      <alignment horizontal="centerContinuous"/>
      <protection hidden="1"/>
    </xf>
    <xf numFmtId="0" fontId="1" fillId="28" borderId="22" xfId="60" applyNumberFormat="1" applyFont="1" applyFill="1" applyBorder="1" applyProtection="1">
      <protection hidden="1"/>
    </xf>
    <xf numFmtId="0" fontId="1" fillId="28" borderId="23" xfId="60" applyNumberFormat="1" applyFont="1" applyFill="1" applyBorder="1" applyProtection="1">
      <protection hidden="1"/>
    </xf>
    <xf numFmtId="0" fontId="1" fillId="28" borderId="0" xfId="60" applyNumberFormat="1" applyFont="1" applyFill="1" applyBorder="1" applyProtection="1">
      <protection hidden="1"/>
    </xf>
    <xf numFmtId="0" fontId="2" fillId="28" borderId="24" xfId="60" applyNumberFormat="1" applyFont="1" applyFill="1" applyBorder="1" applyAlignment="1" applyProtection="1">
      <alignment horizontal="centerContinuous"/>
      <protection hidden="1"/>
    </xf>
    <xf numFmtId="0" fontId="3" fillId="28" borderId="25" xfId="60" applyNumberFormat="1" applyFont="1" applyFill="1" applyBorder="1" applyAlignment="1" applyProtection="1">
      <alignment horizontal="centerContinuous"/>
      <protection hidden="1"/>
    </xf>
    <xf numFmtId="0" fontId="3" fillId="28" borderId="26" xfId="60" applyNumberFormat="1" applyFont="1" applyFill="1" applyBorder="1" applyAlignment="1" applyProtection="1">
      <alignment horizontal="centerContinuous"/>
      <protection hidden="1"/>
    </xf>
    <xf numFmtId="0" fontId="2" fillId="28" borderId="27" xfId="60" applyNumberFormat="1" applyFont="1" applyFill="1" applyBorder="1" applyAlignment="1" applyProtection="1">
      <alignment horizontal="center"/>
      <protection hidden="1"/>
    </xf>
    <xf numFmtId="0" fontId="2" fillId="28" borderId="0" xfId="60" applyNumberFormat="1" applyFont="1" applyFill="1" applyBorder="1" applyAlignment="1" applyProtection="1">
      <alignment horizontal="left"/>
      <protection hidden="1"/>
    </xf>
    <xf numFmtId="0" fontId="2" fillId="28" borderId="0" xfId="60" applyNumberFormat="1" applyFont="1" applyFill="1" applyBorder="1" applyAlignment="1" applyProtection="1">
      <alignment horizontal="center"/>
      <protection hidden="1"/>
    </xf>
    <xf numFmtId="0" fontId="3" fillId="28" borderId="27" xfId="60" applyNumberFormat="1" applyFont="1" applyFill="1" applyBorder="1" applyAlignment="1" applyProtection="1">
      <alignment horizontal="center"/>
      <protection hidden="1"/>
    </xf>
    <xf numFmtId="0" fontId="3" fillId="28" borderId="0" xfId="60" applyNumberFormat="1" applyFont="1" applyFill="1" applyBorder="1" applyAlignment="1" applyProtection="1">
      <alignment horizontal="left"/>
      <protection hidden="1"/>
    </xf>
    <xf numFmtId="0" fontId="3" fillId="28" borderId="0" xfId="60" applyNumberFormat="1" applyFont="1" applyFill="1" applyBorder="1" applyAlignment="1" applyProtection="1">
      <alignment horizontal="center"/>
      <protection hidden="1"/>
    </xf>
    <xf numFmtId="0" fontId="3" fillId="28" borderId="0" xfId="60" applyNumberFormat="1" applyFont="1" applyFill="1" applyBorder="1" applyProtection="1">
      <protection hidden="1"/>
    </xf>
    <xf numFmtId="0" fontId="4" fillId="28" borderId="0" xfId="60" applyNumberFormat="1" applyFont="1" applyFill="1" applyBorder="1" applyAlignment="1" applyProtection="1">
      <alignment horizontal="center"/>
      <protection hidden="1"/>
    </xf>
    <xf numFmtId="165" fontId="1" fillId="29" borderId="27" xfId="61" applyNumberFormat="1" applyFont="1" applyFill="1" applyBorder="1" applyProtection="1">
      <protection hidden="1"/>
    </xf>
    <xf numFmtId="0" fontId="1" fillId="30" borderId="0" xfId="60" applyFill="1" applyProtection="1">
      <protection hidden="1"/>
    </xf>
    <xf numFmtId="0" fontId="1" fillId="28" borderId="23" xfId="60" applyNumberFormat="1" applyFont="1" applyFill="1" applyBorder="1" applyAlignment="1" applyProtection="1">
      <alignment horizontal="centerContinuous"/>
      <protection hidden="1"/>
    </xf>
    <xf numFmtId="0" fontId="1" fillId="28" borderId="0" xfId="60" applyNumberFormat="1" applyFont="1" applyFill="1" applyBorder="1" applyAlignment="1" applyProtection="1">
      <alignment horizontal="centerContinuous"/>
      <protection hidden="1"/>
    </xf>
    <xf numFmtId="0" fontId="1" fillId="28" borderId="0" xfId="61" applyNumberFormat="1" applyFont="1" applyFill="1" applyBorder="1" applyProtection="1">
      <protection hidden="1"/>
    </xf>
    <xf numFmtId="167" fontId="1" fillId="28" borderId="0" xfId="61" applyNumberFormat="1" applyFont="1" applyFill="1" applyBorder="1" applyProtection="1">
      <protection hidden="1"/>
    </xf>
    <xf numFmtId="0" fontId="3" fillId="28" borderId="0" xfId="60" applyNumberFormat="1" applyFont="1" applyFill="1" applyBorder="1" applyAlignment="1" applyProtection="1">
      <alignment horizontal="right"/>
      <protection hidden="1"/>
    </xf>
    <xf numFmtId="37" fontId="1" fillId="28" borderId="0" xfId="61" applyNumberFormat="1" applyFont="1" applyFill="1" applyBorder="1" applyProtection="1">
      <protection hidden="1"/>
    </xf>
    <xf numFmtId="0" fontId="1" fillId="28" borderId="0" xfId="60" applyNumberFormat="1" applyFont="1" applyFill="1" applyBorder="1" applyAlignment="1" applyProtection="1">
      <alignment horizontal="right"/>
      <protection hidden="1"/>
    </xf>
    <xf numFmtId="9" fontId="1" fillId="28" borderId="0" xfId="61" applyNumberFormat="1" applyFont="1" applyFill="1" applyBorder="1" applyProtection="1">
      <protection hidden="1"/>
    </xf>
    <xf numFmtId="37" fontId="1" fillId="28" borderId="0" xfId="61" applyNumberFormat="1" applyFont="1" applyFill="1" applyBorder="1" applyAlignment="1" applyProtection="1">
      <alignment horizontal="left"/>
      <protection hidden="1"/>
    </xf>
    <xf numFmtId="0" fontId="1" fillId="28" borderId="0" xfId="61" applyNumberFormat="1" applyFont="1" applyFill="1" applyBorder="1" applyAlignment="1" applyProtection="1">
      <alignment horizontal="left"/>
      <protection hidden="1"/>
    </xf>
    <xf numFmtId="0" fontId="1" fillId="28" borderId="0" xfId="60" applyNumberFormat="1" applyFill="1" applyBorder="1" applyAlignment="1" applyProtection="1">
      <alignment horizontal="right"/>
      <protection hidden="1"/>
    </xf>
    <xf numFmtId="0" fontId="1" fillId="28" borderId="0" xfId="60" applyNumberFormat="1" applyFont="1" applyFill="1" applyBorder="1" applyAlignment="1" applyProtection="1">
      <alignment horizontal="center"/>
      <protection hidden="1"/>
    </xf>
    <xf numFmtId="0" fontId="1" fillId="28" borderId="28" xfId="60" applyNumberFormat="1" applyFont="1" applyFill="1" applyBorder="1" applyProtection="1">
      <protection hidden="1"/>
    </xf>
    <xf numFmtId="0" fontId="1" fillId="28" borderId="29" xfId="60" applyNumberFormat="1" applyFont="1" applyFill="1" applyBorder="1" applyProtection="1">
      <protection hidden="1"/>
    </xf>
    <xf numFmtId="0" fontId="1" fillId="28" borderId="20" xfId="60" applyNumberFormat="1" applyFont="1" applyFill="1" applyBorder="1" applyProtection="1">
      <protection hidden="1"/>
    </xf>
    <xf numFmtId="0" fontId="1" fillId="16" borderId="30" xfId="60" applyNumberFormat="1" applyFont="1" applyFill="1" applyBorder="1" applyProtection="1">
      <protection hidden="1"/>
    </xf>
    <xf numFmtId="0" fontId="1" fillId="28" borderId="30" xfId="60" applyNumberFormat="1" applyFont="1" applyFill="1" applyBorder="1" applyProtection="1">
      <protection hidden="1"/>
    </xf>
    <xf numFmtId="165" fontId="1" fillId="16" borderId="27" xfId="61" applyNumberFormat="1" applyFont="1" applyFill="1" applyBorder="1" applyProtection="1">
      <protection locked="0" hidden="1"/>
    </xf>
    <xf numFmtId="165" fontId="1" fillId="31" borderId="27" xfId="61" applyNumberFormat="1" applyFont="1" applyFill="1" applyBorder="1" applyProtection="1">
      <protection locked="0" hidden="1"/>
    </xf>
    <xf numFmtId="9" fontId="1" fillId="31" borderId="27" xfId="60" applyNumberFormat="1" applyFont="1" applyFill="1" applyBorder="1" applyProtection="1">
      <protection locked="0" hidden="1"/>
    </xf>
    <xf numFmtId="0" fontId="1" fillId="30" borderId="0" xfId="60" applyFill="1" applyAlignment="1" applyProtection="1">
      <alignment horizontal="left"/>
      <protection hidden="1"/>
    </xf>
    <xf numFmtId="0" fontId="1" fillId="30" borderId="18" xfId="60" applyFill="1" applyBorder="1" applyProtection="1">
      <protection hidden="1"/>
    </xf>
    <xf numFmtId="0" fontId="1" fillId="30" borderId="18" xfId="60" applyFill="1" applyBorder="1" applyAlignment="1" applyProtection="1">
      <alignment horizontal="left"/>
      <protection hidden="1"/>
    </xf>
    <xf numFmtId="0" fontId="7" fillId="28" borderId="0" xfId="52" applyNumberFormat="1" applyFont="1" applyFill="1" applyBorder="1" applyAlignment="1" applyProtection="1">
      <alignment horizontal="left"/>
      <protection hidden="1"/>
    </xf>
    <xf numFmtId="0" fontId="39" fillId="16" borderId="0" xfId="60" applyNumberFormat="1" applyFont="1" applyFill="1" applyBorder="1" applyAlignment="1" applyProtection="1">
      <protection hidden="1"/>
    </xf>
    <xf numFmtId="9" fontId="1" fillId="31" borderId="27" xfId="79" applyFont="1" applyFill="1" applyBorder="1" applyProtection="1">
      <protection locked="0" hidden="1"/>
    </xf>
    <xf numFmtId="0" fontId="4" fillId="28" borderId="0" xfId="60" applyNumberFormat="1" applyFont="1" applyFill="1" applyBorder="1" applyProtection="1">
      <protection hidden="1"/>
    </xf>
    <xf numFmtId="0" fontId="40" fillId="0" borderId="0" xfId="0" applyFont="1"/>
    <xf numFmtId="0" fontId="0" fillId="0" borderId="0" xfId="0" applyAlignment="1">
      <alignment horizontal="left" vertical="center" indent="1"/>
    </xf>
    <xf numFmtId="0" fontId="42" fillId="0" borderId="0" xfId="0" applyFont="1" applyAlignment="1">
      <alignment horizontal="left" vertical="center" indent="1"/>
    </xf>
    <xf numFmtId="0" fontId="6" fillId="0" borderId="0" xfId="52" applyAlignment="1" applyProtection="1">
      <alignment horizontal="left" vertical="center" indent="1"/>
    </xf>
    <xf numFmtId="0" fontId="43" fillId="0" borderId="0" xfId="0" applyFont="1" applyAlignment="1">
      <alignment horizontal="left" vertical="center" indent="1"/>
    </xf>
    <xf numFmtId="0" fontId="44" fillId="0" borderId="0" xfId="0" applyFont="1" applyAlignment="1">
      <alignment horizontal="left" vertical="center" indent="1"/>
    </xf>
    <xf numFmtId="0" fontId="0" fillId="0" borderId="0" xfId="0" applyAlignment="1">
      <alignment horizontal="left" vertical="center" indent="2"/>
    </xf>
    <xf numFmtId="0" fontId="46" fillId="0" borderId="0" xfId="0" applyFont="1" applyAlignment="1">
      <alignment horizontal="left" vertical="center" indent="2"/>
    </xf>
    <xf numFmtId="0" fontId="45" fillId="0" borderId="0" xfId="0" applyFont="1" applyAlignment="1">
      <alignment horizontal="left" vertical="center" indent="2"/>
    </xf>
    <xf numFmtId="0" fontId="41" fillId="0" borderId="0" xfId="0" applyFont="1" applyAlignment="1">
      <alignment horizontal="left" vertical="center" indent="2"/>
    </xf>
    <xf numFmtId="0" fontId="45" fillId="32" borderId="31" xfId="0" applyFont="1" applyFill="1" applyBorder="1" applyAlignment="1">
      <alignment vertical="top" wrapText="1" indent="1"/>
    </xf>
    <xf numFmtId="0" fontId="46" fillId="33" borderId="32" xfId="0" applyFont="1" applyFill="1" applyBorder="1" applyAlignment="1">
      <alignment horizontal="left" vertical="center" wrapText="1" indent="1"/>
    </xf>
    <xf numFmtId="0" fontId="46" fillId="34" borderId="33" xfId="0" applyFont="1" applyFill="1" applyBorder="1" applyAlignment="1">
      <alignment vertical="top" wrapText="1" indent="1"/>
    </xf>
    <xf numFmtId="0" fontId="45" fillId="34" borderId="33" xfId="0" applyFont="1" applyFill="1" applyBorder="1" applyAlignment="1">
      <alignment vertical="top" wrapText="1" indent="1"/>
    </xf>
    <xf numFmtId="0" fontId="47" fillId="0" borderId="0" xfId="52" applyFont="1" applyAlignment="1" applyProtection="1">
      <alignment horizontal="left" vertical="center" indent="1"/>
    </xf>
    <xf numFmtId="0" fontId="47" fillId="0" borderId="0" xfId="0" applyFont="1" applyAlignment="1">
      <alignment horizontal="left" vertical="center" indent="1"/>
    </xf>
    <xf numFmtId="0" fontId="48" fillId="0" borderId="0" xfId="0" applyFont="1" applyAlignment="1">
      <alignment horizontal="left" vertical="center" indent="2"/>
    </xf>
    <xf numFmtId="0" fontId="47" fillId="0" borderId="0" xfId="0" applyFont="1"/>
    <xf numFmtId="49" fontId="45" fillId="32" borderId="31" xfId="0" applyNumberFormat="1" applyFont="1" applyFill="1" applyBorder="1" applyAlignment="1">
      <alignment vertical="top" wrapText="1" indent="1"/>
    </xf>
    <xf numFmtId="166" fontId="0" fillId="0" borderId="0" xfId="78" applyFont="1"/>
    <xf numFmtId="9" fontId="0" fillId="0" borderId="0" xfId="79" applyFont="1"/>
    <xf numFmtId="0" fontId="40" fillId="0" borderId="0" xfId="0" applyFont="1" applyAlignment="1">
      <alignment horizontal="center" wrapText="1"/>
    </xf>
    <xf numFmtId="172" fontId="0" fillId="0" borderId="0" xfId="0" applyNumberFormat="1"/>
    <xf numFmtId="166" fontId="40" fillId="0" borderId="0" xfId="78" applyFont="1"/>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left" vertical="center" indent="5"/>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60" fillId="0" borderId="0" xfId="0" applyFont="1" applyAlignment="1">
      <alignment vertical="center"/>
    </xf>
    <xf numFmtId="0" fontId="61" fillId="32" borderId="32" xfId="0" applyFont="1" applyFill="1" applyBorder="1" applyAlignment="1">
      <alignment vertical="center" wrapText="1"/>
    </xf>
    <xf numFmtId="0" fontId="62" fillId="34" borderId="0" xfId="0" applyFont="1" applyFill="1" applyAlignment="1">
      <alignment vertical="center" wrapText="1"/>
    </xf>
    <xf numFmtId="0" fontId="62" fillId="32" borderId="0" xfId="0" applyFont="1" applyFill="1" applyAlignment="1">
      <alignment vertical="center" wrapText="1"/>
    </xf>
    <xf numFmtId="0" fontId="59" fillId="0" borderId="0" xfId="0" applyFont="1" applyAlignment="1">
      <alignment vertical="center"/>
    </xf>
    <xf numFmtId="0" fontId="62" fillId="34" borderId="0" xfId="0" applyFont="1" applyFill="1" applyAlignment="1">
      <alignment horizontal="right" vertical="center" wrapText="1"/>
    </xf>
    <xf numFmtId="0" fontId="63" fillId="0" borderId="0" xfId="0" applyFont="1" applyAlignment="1">
      <alignment vertical="center"/>
    </xf>
    <xf numFmtId="0" fontId="64" fillId="0" borderId="0" xfId="0" applyFont="1" applyAlignment="1">
      <alignment vertical="center"/>
    </xf>
    <xf numFmtId="0" fontId="59" fillId="0" borderId="0" xfId="0" applyFont="1" applyAlignment="1">
      <alignment horizontal="left" vertical="center" indent="2"/>
    </xf>
    <xf numFmtId="0" fontId="59" fillId="0" borderId="0" xfId="0" applyFont="1" applyAlignment="1">
      <alignment horizontal="left" vertical="center" indent="4"/>
    </xf>
    <xf numFmtId="0" fontId="65" fillId="0" borderId="0" xfId="0" applyFont="1" applyAlignment="1">
      <alignment vertical="center"/>
    </xf>
    <xf numFmtId="172" fontId="40" fillId="0" borderId="0" xfId="0" applyNumberFormat="1" applyFont="1"/>
    <xf numFmtId="16" fontId="0" fillId="0" borderId="0" xfId="0" applyNumberFormat="1"/>
    <xf numFmtId="166" fontId="0" fillId="0" borderId="0" xfId="0" applyNumberFormat="1"/>
    <xf numFmtId="1" fontId="0" fillId="0" borderId="0" xfId="0" applyNumberFormat="1"/>
    <xf numFmtId="0" fontId="0" fillId="36" borderId="0" xfId="0" applyFill="1"/>
    <xf numFmtId="0" fontId="68" fillId="36" borderId="0" xfId="0" applyFont="1" applyFill="1"/>
    <xf numFmtId="0" fontId="40" fillId="36" borderId="0" xfId="0" applyFont="1" applyFill="1"/>
    <xf numFmtId="174" fontId="0" fillId="0" borderId="0" xfId="0" applyNumberFormat="1"/>
    <xf numFmtId="172" fontId="0" fillId="37" borderId="0" xfId="0" applyNumberFormat="1" applyFill="1"/>
    <xf numFmtId="173" fontId="0" fillId="37" borderId="0" xfId="77" applyNumberFormat="1" applyFont="1" applyFill="1"/>
    <xf numFmtId="174" fontId="0" fillId="37" borderId="0" xfId="78" applyNumberFormat="1" applyFont="1" applyFill="1"/>
    <xf numFmtId="0" fontId="0" fillId="37" borderId="0" xfId="0" applyFill="1"/>
    <xf numFmtId="164" fontId="0" fillId="37" borderId="0" xfId="0" applyNumberFormat="1" applyFill="1"/>
    <xf numFmtId="0" fontId="0" fillId="38" borderId="0" xfId="0" applyFill="1"/>
    <xf numFmtId="0" fontId="66" fillId="38" borderId="0" xfId="0" applyFont="1" applyFill="1"/>
    <xf numFmtId="0" fontId="40" fillId="38" borderId="0" xfId="0" applyFont="1" applyFill="1"/>
    <xf numFmtId="0" fontId="40" fillId="38" borderId="0" xfId="0" applyFont="1" applyFill="1" applyAlignment="1">
      <alignment horizontal="center" wrapText="1"/>
    </xf>
    <xf numFmtId="172" fontId="40" fillId="38" borderId="0" xfId="0" applyNumberFormat="1" applyFont="1" applyFill="1"/>
    <xf numFmtId="16" fontId="0" fillId="38" borderId="0" xfId="0" applyNumberFormat="1" applyFill="1"/>
    <xf numFmtId="166" fontId="40" fillId="38" borderId="0" xfId="78" applyFont="1" applyFill="1"/>
    <xf numFmtId="9" fontId="0" fillId="38" borderId="0" xfId="79" applyFont="1" applyFill="1"/>
    <xf numFmtId="166" fontId="0" fillId="38" borderId="0" xfId="78" applyFont="1" applyFill="1"/>
    <xf numFmtId="172" fontId="0" fillId="38" borderId="0" xfId="0" applyNumberFormat="1" applyFill="1"/>
    <xf numFmtId="166" fontId="0" fillId="38" borderId="0" xfId="0" applyNumberFormat="1" applyFill="1"/>
    <xf numFmtId="0" fontId="49" fillId="35" borderId="0" xfId="0" applyFont="1" applyFill="1" applyAlignment="1">
      <alignment horizontal="center" wrapText="1"/>
    </xf>
    <xf numFmtId="0" fontId="7" fillId="28" borderId="0" xfId="52" applyNumberFormat="1" applyFont="1" applyFill="1" applyBorder="1" applyAlignment="1" applyProtection="1">
      <alignment horizontal="center"/>
      <protection hidden="1"/>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 xfId="77" builtinId="3"/>
    <cellStyle name="Comma0" xfId="31"/>
    <cellStyle name="Currency" xfId="78" builtinId="4"/>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_Income Statement" xfId="60"/>
    <cellStyle name="Normal_Income Statement (2)" xfId="61"/>
    <cellStyle name="NormalRed" xfId="62"/>
    <cellStyle name="Note" xfId="63" builtinId="10" customBuiltin="1"/>
    <cellStyle name="Output" xfId="64" builtinId="21" customBuiltin="1"/>
    <cellStyle name="Percent" xfId="79" builtinId="5"/>
    <cellStyle name="Percent.0" xfId="65"/>
    <cellStyle name="Percent.00"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Sheet1!$B$25:$C$25</c:f>
              <c:strCache>
                <c:ptCount val="1"/>
                <c:pt idx="0">
                  <c:v>Month Operating expenses</c:v>
                </c:pt>
              </c:strCache>
            </c:strRef>
          </c:tx>
          <c:spPr>
            <a:ln w="28575">
              <a:noFill/>
            </a:ln>
          </c:spPr>
          <c:trendline>
            <c:trendlineType val="linear"/>
            <c:forward val="8.0"/>
            <c:dispRSqr val="0"/>
            <c:dispEq val="0"/>
          </c:trendline>
          <c:xVal>
            <c:numRef>
              <c:f>Sheet1!$D$24:$H$24</c:f>
              <c:numCache>
                <c:formatCode>General</c:formatCode>
                <c:ptCount val="5"/>
                <c:pt idx="1">
                  <c:v>1.0</c:v>
                </c:pt>
                <c:pt idx="2">
                  <c:v>2.0</c:v>
                </c:pt>
                <c:pt idx="3">
                  <c:v>3.0</c:v>
                </c:pt>
                <c:pt idx="4">
                  <c:v>4.0</c:v>
                </c:pt>
              </c:numCache>
            </c:numRef>
          </c:xVal>
          <c:yVal>
            <c:numRef>
              <c:f>Sheet1!$D$25:$H$25</c:f>
              <c:numCache>
                <c:formatCode>"$"#,##0_);\("$"#,##0\)</c:formatCode>
                <c:ptCount val="5"/>
                <c:pt idx="1">
                  <c:v>250.0</c:v>
                </c:pt>
                <c:pt idx="2">
                  <c:v>318000.0</c:v>
                </c:pt>
                <c:pt idx="3">
                  <c:v>275600.0</c:v>
                </c:pt>
                <c:pt idx="4">
                  <c:v>426141.2</c:v>
                </c:pt>
              </c:numCache>
            </c:numRef>
          </c:yVal>
          <c:smooth val="0"/>
        </c:ser>
        <c:dLbls>
          <c:showLegendKey val="0"/>
          <c:showVal val="0"/>
          <c:showCatName val="0"/>
          <c:showSerName val="0"/>
          <c:showPercent val="0"/>
          <c:showBubbleSize val="0"/>
        </c:dLbls>
        <c:axId val="-2111285448"/>
        <c:axId val="-2092832264"/>
      </c:scatterChart>
      <c:valAx>
        <c:axId val="-2111285448"/>
        <c:scaling>
          <c:orientation val="minMax"/>
        </c:scaling>
        <c:delete val="0"/>
        <c:axPos val="b"/>
        <c:numFmt formatCode="General" sourceLinked="1"/>
        <c:majorTickMark val="out"/>
        <c:minorTickMark val="none"/>
        <c:tickLblPos val="nextTo"/>
        <c:crossAx val="-2092832264"/>
        <c:crosses val="autoZero"/>
        <c:crossBetween val="midCat"/>
      </c:valAx>
      <c:valAx>
        <c:axId val="-2092832264"/>
        <c:scaling>
          <c:orientation val="minMax"/>
        </c:scaling>
        <c:delete val="0"/>
        <c:axPos val="l"/>
        <c:majorGridlines/>
        <c:numFmt formatCode="General" sourceLinked="1"/>
        <c:majorTickMark val="out"/>
        <c:minorTickMark val="none"/>
        <c:tickLblPos val="nextTo"/>
        <c:crossAx val="-21112854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Sheet1!$B$42:$C$42</c:f>
              <c:strCache>
                <c:ptCount val="1"/>
                <c:pt idx="0">
                  <c:v>Month</c:v>
                </c:pt>
              </c:strCache>
            </c:strRef>
          </c:tx>
          <c:invertIfNegative val="0"/>
          <c:val>
            <c:numRef>
              <c:f>Sheet1!$D$42:$H$42</c:f>
              <c:numCache>
                <c:formatCode>General</c:formatCode>
                <c:ptCount val="5"/>
                <c:pt idx="1">
                  <c:v>1.0</c:v>
                </c:pt>
                <c:pt idx="2">
                  <c:v>2.0</c:v>
                </c:pt>
                <c:pt idx="3">
                  <c:v>3.0</c:v>
                </c:pt>
                <c:pt idx="4">
                  <c:v>4.0</c:v>
                </c:pt>
              </c:numCache>
            </c:numRef>
          </c:val>
        </c:ser>
        <c:ser>
          <c:idx val="1"/>
          <c:order val="1"/>
          <c:tx>
            <c:strRef>
              <c:f>Sheet1!$B$43:$C$43</c:f>
              <c:strCache>
                <c:ptCount val="1"/>
                <c:pt idx="0">
                  <c:v>Month Operating expenses</c:v>
                </c:pt>
              </c:strCache>
            </c:strRef>
          </c:tx>
          <c:invertIfNegative val="0"/>
          <c:dLbls>
            <c:showLegendKey val="0"/>
            <c:showVal val="1"/>
            <c:showCatName val="0"/>
            <c:showSerName val="0"/>
            <c:showPercent val="0"/>
            <c:showBubbleSize val="0"/>
            <c:showLeaderLines val="0"/>
          </c:dLbls>
          <c:val>
            <c:numRef>
              <c:f>Sheet1!$D$43:$H$43</c:f>
              <c:numCache>
                <c:formatCode>"$"#,##0_);\("$"#,##0\)</c:formatCode>
                <c:ptCount val="5"/>
                <c:pt idx="1">
                  <c:v>250.0</c:v>
                </c:pt>
                <c:pt idx="2">
                  <c:v>318000.0</c:v>
                </c:pt>
                <c:pt idx="3">
                  <c:v>275600.0</c:v>
                </c:pt>
                <c:pt idx="4">
                  <c:v>426141.2</c:v>
                </c:pt>
              </c:numCache>
            </c:numRef>
          </c:val>
        </c:ser>
        <c:dLbls>
          <c:showLegendKey val="0"/>
          <c:showVal val="0"/>
          <c:showCatName val="0"/>
          <c:showSerName val="0"/>
          <c:showPercent val="0"/>
          <c:showBubbleSize val="0"/>
        </c:dLbls>
        <c:gapWidth val="150"/>
        <c:axId val="-2092770728"/>
        <c:axId val="-2092807368"/>
      </c:barChart>
      <c:catAx>
        <c:axId val="-2092770728"/>
        <c:scaling>
          <c:orientation val="minMax"/>
        </c:scaling>
        <c:delete val="0"/>
        <c:axPos val="b"/>
        <c:majorTickMark val="out"/>
        <c:minorTickMark val="none"/>
        <c:tickLblPos val="nextTo"/>
        <c:crossAx val="-2092807368"/>
        <c:crosses val="autoZero"/>
        <c:auto val="1"/>
        <c:lblAlgn val="ctr"/>
        <c:lblOffset val="100"/>
        <c:noMultiLvlLbl val="0"/>
      </c:catAx>
      <c:valAx>
        <c:axId val="-2092807368"/>
        <c:scaling>
          <c:orientation val="minMax"/>
        </c:scaling>
        <c:delete val="0"/>
        <c:axPos val="l"/>
        <c:majorGridlines/>
        <c:numFmt formatCode="General" sourceLinked="1"/>
        <c:majorTickMark val="out"/>
        <c:minorTickMark val="none"/>
        <c:tickLblPos val="nextTo"/>
        <c:crossAx val="-2092770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49518810149"/>
          <c:y val="0.0282524059492563"/>
          <c:w val="0.490699037620297"/>
          <c:h val="0.798225065616798"/>
        </c:manualLayout>
      </c:layout>
      <c:scatterChart>
        <c:scatterStyle val="lineMarker"/>
        <c:varyColors val="0"/>
        <c:ser>
          <c:idx val="0"/>
          <c:order val="0"/>
          <c:tx>
            <c:strRef>
              <c:f>Sheet3!$L$25</c:f>
              <c:strCache>
                <c:ptCount val="1"/>
              </c:strCache>
            </c:strRef>
          </c:tx>
          <c:spPr>
            <a:ln w="28575">
              <a:noFill/>
            </a:ln>
          </c:spPr>
          <c:xVal>
            <c:numRef>
              <c:f>Sheet3!$M$24:$R$24</c:f>
              <c:numCache>
                <c:formatCode>General</c:formatCode>
                <c:ptCount val="6"/>
                <c:pt idx="1">
                  <c:v>1.0</c:v>
                </c:pt>
                <c:pt idx="2">
                  <c:v>2.0</c:v>
                </c:pt>
                <c:pt idx="3">
                  <c:v>3.0</c:v>
                </c:pt>
                <c:pt idx="4">
                  <c:v>4.0</c:v>
                </c:pt>
                <c:pt idx="5">
                  <c:v>5.0</c:v>
                </c:pt>
              </c:numCache>
            </c:numRef>
          </c:xVal>
          <c:yVal>
            <c:numRef>
              <c:f>Sheet3!$M$25:$R$25</c:f>
              <c:numCache>
                <c:formatCode>General</c:formatCode>
                <c:ptCount val="6"/>
              </c:numCache>
            </c:numRef>
          </c:yVal>
          <c:smooth val="0"/>
        </c:ser>
        <c:ser>
          <c:idx val="1"/>
          <c:order val="1"/>
          <c:tx>
            <c:strRef>
              <c:f>Sheet3!$L$26</c:f>
              <c:strCache>
                <c:ptCount val="1"/>
                <c:pt idx="0">
                  <c:v>Depreciation</c:v>
                </c:pt>
              </c:strCache>
            </c:strRef>
          </c:tx>
          <c:spPr>
            <a:ln w="28575">
              <a:noFill/>
            </a:ln>
          </c:spPr>
          <c:trendline>
            <c:trendlineType val="linear"/>
            <c:forward val="7.0"/>
            <c:dispRSqr val="1"/>
            <c:dispEq val="0"/>
            <c:trendlineLbl>
              <c:numFmt formatCode="General" sourceLinked="0"/>
            </c:trendlineLbl>
          </c:trendline>
          <c:xVal>
            <c:numRef>
              <c:f>Sheet3!$M$24:$R$24</c:f>
              <c:numCache>
                <c:formatCode>General</c:formatCode>
                <c:ptCount val="6"/>
                <c:pt idx="1">
                  <c:v>1.0</c:v>
                </c:pt>
                <c:pt idx="2">
                  <c:v>2.0</c:v>
                </c:pt>
                <c:pt idx="3">
                  <c:v>3.0</c:v>
                </c:pt>
                <c:pt idx="4">
                  <c:v>4.0</c:v>
                </c:pt>
                <c:pt idx="5">
                  <c:v>5.0</c:v>
                </c:pt>
              </c:numCache>
            </c:numRef>
          </c:xVal>
          <c:yVal>
            <c:numRef>
              <c:f>Sheet3!$M$26:$R$26</c:f>
              <c:numCache>
                <c:formatCode>"$"#,##0_);\("$"#,##0\)</c:formatCode>
                <c:ptCount val="6"/>
                <c:pt idx="1">
                  <c:v>32500.0</c:v>
                </c:pt>
                <c:pt idx="2">
                  <c:v>33958.0</c:v>
                </c:pt>
                <c:pt idx="3">
                  <c:v>33958.0</c:v>
                </c:pt>
                <c:pt idx="4">
                  <c:v>33958.0</c:v>
                </c:pt>
                <c:pt idx="5">
                  <c:v>32500.0</c:v>
                </c:pt>
              </c:numCache>
            </c:numRef>
          </c:yVal>
          <c:smooth val="0"/>
        </c:ser>
        <c:dLbls>
          <c:showLegendKey val="0"/>
          <c:showVal val="0"/>
          <c:showCatName val="0"/>
          <c:showSerName val="0"/>
          <c:showPercent val="0"/>
          <c:showBubbleSize val="0"/>
        </c:dLbls>
        <c:axId val="2133262952"/>
        <c:axId val="-2111220792"/>
      </c:scatterChart>
      <c:valAx>
        <c:axId val="2133262952"/>
        <c:scaling>
          <c:orientation val="minMax"/>
        </c:scaling>
        <c:delete val="0"/>
        <c:axPos val="b"/>
        <c:numFmt formatCode="General" sourceLinked="1"/>
        <c:majorTickMark val="out"/>
        <c:minorTickMark val="none"/>
        <c:tickLblPos val="nextTo"/>
        <c:crossAx val="-2111220792"/>
        <c:crosses val="autoZero"/>
        <c:crossBetween val="midCat"/>
      </c:valAx>
      <c:valAx>
        <c:axId val="-2111220792"/>
        <c:scaling>
          <c:orientation val="minMax"/>
        </c:scaling>
        <c:delete val="0"/>
        <c:axPos val="l"/>
        <c:majorGridlines/>
        <c:numFmt formatCode="General" sourceLinked="1"/>
        <c:majorTickMark val="out"/>
        <c:minorTickMark val="none"/>
        <c:tickLblPos val="nextTo"/>
        <c:crossAx val="2133262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 Id="rId2" Type="http://schemas.openxmlformats.org/officeDocument/2006/relationships/image" Target="../media/image4.gif"/><Relationship Id="rId3" Type="http://schemas.openxmlformats.org/officeDocument/2006/relationships/image" Target="../media/image5.gi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142875</xdr:colOff>
      <xdr:row>22</xdr:row>
      <xdr:rowOff>76200</xdr:rowOff>
    </xdr:to>
    <xdr:pic>
      <xdr:nvPicPr>
        <xdr:cNvPr id="4" name="Picture 3" descr="Equ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5425"/>
          <a:ext cx="6762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1</xdr:col>
      <xdr:colOff>762000</xdr:colOff>
      <xdr:row>25</xdr:row>
      <xdr:rowOff>142875</xdr:rowOff>
    </xdr:to>
    <xdr:pic>
      <xdr:nvPicPr>
        <xdr:cNvPr id="5" name="Picture 4" descr="Equa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29275"/>
          <a:ext cx="12954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5</xdr:col>
      <xdr:colOff>66675</xdr:colOff>
      <xdr:row>35</xdr:row>
      <xdr:rowOff>114300</xdr:rowOff>
    </xdr:to>
    <xdr:pic>
      <xdr:nvPicPr>
        <xdr:cNvPr id="5" name="Picture 3" descr="Description: Sales chart examp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7875"/>
          <a:ext cx="428625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76200</xdr:rowOff>
    </xdr:from>
    <xdr:to>
      <xdr:col>5</xdr:col>
      <xdr:colOff>66675</xdr:colOff>
      <xdr:row>53</xdr:row>
      <xdr:rowOff>38100</xdr:rowOff>
    </xdr:to>
    <xdr:pic>
      <xdr:nvPicPr>
        <xdr:cNvPr id="6" name="Picture 2" descr="Description: Sales forecast examp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86825"/>
          <a:ext cx="428625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91</xdr:row>
      <xdr:rowOff>142875</xdr:rowOff>
    </xdr:from>
    <xdr:to>
      <xdr:col>4</xdr:col>
      <xdr:colOff>19050</xdr:colOff>
      <xdr:row>106</xdr:row>
      <xdr:rowOff>66675</xdr:rowOff>
    </xdr:to>
    <xdr:pic>
      <xdr:nvPicPr>
        <xdr:cNvPr id="7" name="Picture 1" descr="Description: Chart with linear trendl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17745075"/>
          <a:ext cx="36671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19</xdr:row>
      <xdr:rowOff>85725</xdr:rowOff>
    </xdr:from>
    <xdr:to>
      <xdr:col>17</xdr:col>
      <xdr:colOff>428625</xdr:colOff>
      <xdr:row>36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43</xdr:row>
      <xdr:rowOff>47625</xdr:rowOff>
    </xdr:from>
    <xdr:to>
      <xdr:col>16</xdr:col>
      <xdr:colOff>295275</xdr:colOff>
      <xdr:row>60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14</xdr:row>
      <xdr:rowOff>66675</xdr:rowOff>
    </xdr:from>
    <xdr:to>
      <xdr:col>9</xdr:col>
      <xdr:colOff>0</xdr:colOff>
      <xdr:row>31</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javascript:AppendPopup(this,'413570708_1')" TargetMode="External"/><Relationship Id="rId2" Type="http://schemas.openxmlformats.org/officeDocument/2006/relationships/hyperlink" Target="javascript:AppendPopup(this,'728174354_2')" TargetMode="External"/><Relationship Id="rId3"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125" zoomScaleNormal="125" zoomScalePageLayoutView="125" workbookViewId="0">
      <selection activeCell="F17" sqref="F17"/>
    </sheetView>
  </sheetViews>
  <sheetFormatPr baseColWidth="10" defaultColWidth="8.83203125" defaultRowHeight="12" x14ac:dyDescent="0"/>
  <sheetData>
    <row r="1" spans="1:1" ht="23">
      <c r="A1" s="81" t="s">
        <v>59</v>
      </c>
    </row>
    <row r="2" spans="1:1" ht="14">
      <c r="A2" s="77" t="s">
        <v>82</v>
      </c>
    </row>
    <row r="3" spans="1:1" ht="14">
      <c r="A3" s="77" t="s">
        <v>83</v>
      </c>
    </row>
    <row r="4" spans="1:1" ht="14">
      <c r="A4" s="77"/>
    </row>
    <row r="5" spans="1:1" ht="14">
      <c r="A5" s="77" t="s">
        <v>60</v>
      </c>
    </row>
    <row r="6" spans="1:1" ht="14">
      <c r="A6" s="77"/>
    </row>
    <row r="7" spans="1:1" ht="14">
      <c r="A7" s="77" t="s">
        <v>84</v>
      </c>
    </row>
    <row r="8" spans="1:1" ht="14">
      <c r="A8" s="77" t="s">
        <v>85</v>
      </c>
    </row>
    <row r="9" spans="1:1" ht="14">
      <c r="A9" s="77"/>
    </row>
    <row r="10" spans="1:1" ht="14">
      <c r="A10" s="77" t="s">
        <v>86</v>
      </c>
    </row>
    <row r="11" spans="1:1" ht="14">
      <c r="A11" s="77" t="s">
        <v>87</v>
      </c>
    </row>
    <row r="12" spans="1:1" ht="14">
      <c r="A12" s="77"/>
    </row>
    <row r="13" spans="1:1" ht="14">
      <c r="A13" s="77" t="s">
        <v>88</v>
      </c>
    </row>
    <row r="14" spans="1:1" ht="14">
      <c r="A14" s="77" t="s">
        <v>89</v>
      </c>
    </row>
    <row r="15" spans="1:1" ht="14">
      <c r="A15" s="77" t="s">
        <v>90</v>
      </c>
    </row>
    <row r="16" spans="1:1" ht="14">
      <c r="A16" s="77"/>
    </row>
    <row r="17" spans="1:11" ht="14">
      <c r="A17" s="78" t="s">
        <v>61</v>
      </c>
    </row>
    <row r="18" spans="1:11" ht="14">
      <c r="A18" s="79" t="s">
        <v>62</v>
      </c>
    </row>
    <row r="19" spans="1:11" ht="14">
      <c r="A19" s="79" t="s">
        <v>63</v>
      </c>
    </row>
    <row r="20" spans="1:11" ht="14">
      <c r="A20" s="79" t="s">
        <v>64</v>
      </c>
    </row>
    <row r="21" spans="1:11" ht="14">
      <c r="A21" s="79" t="s">
        <v>65</v>
      </c>
    </row>
    <row r="22" spans="1:11" ht="14">
      <c r="A22" s="79" t="s">
        <v>66</v>
      </c>
    </row>
    <row r="23" spans="1:11" ht="14">
      <c r="A23" s="79" t="s">
        <v>67</v>
      </c>
    </row>
    <row r="24" spans="1:11" ht="14">
      <c r="A24" s="79" t="s">
        <v>68</v>
      </c>
    </row>
    <row r="25" spans="1:11">
      <c r="A25" s="79"/>
    </row>
    <row r="26" spans="1:11" ht="18">
      <c r="A26" s="80" t="s">
        <v>69</v>
      </c>
    </row>
    <row r="27" spans="1:11" ht="14">
      <c r="A27" s="77" t="s">
        <v>70</v>
      </c>
    </row>
    <row r="28" spans="1:11" ht="14">
      <c r="A28" s="77"/>
    </row>
    <row r="29" spans="1:11" ht="14">
      <c r="A29" s="77" t="s">
        <v>91</v>
      </c>
    </row>
    <row r="30" spans="1:11" ht="14">
      <c r="A30" s="77" t="s">
        <v>92</v>
      </c>
      <c r="K30" t="s">
        <v>0</v>
      </c>
    </row>
    <row r="31" spans="1:11" ht="14">
      <c r="A31" s="77"/>
    </row>
    <row r="32" spans="1:11" ht="14">
      <c r="A32" s="77" t="s">
        <v>71</v>
      </c>
    </row>
    <row r="33" spans="1:1" ht="14">
      <c r="A33" s="77"/>
    </row>
    <row r="34" spans="1:1" ht="14">
      <c r="A34" s="77" t="s">
        <v>72</v>
      </c>
    </row>
    <row r="35" spans="1:1" ht="14">
      <c r="A35" s="77" t="s">
        <v>73</v>
      </c>
    </row>
    <row r="36" spans="1:1" ht="14">
      <c r="A36" s="77"/>
    </row>
    <row r="37" spans="1:1" ht="14">
      <c r="A37" s="78" t="s">
        <v>74</v>
      </c>
    </row>
    <row r="38" spans="1:1" ht="14">
      <c r="A38" s="77" t="s">
        <v>75</v>
      </c>
    </row>
    <row r="39" spans="1:1" ht="14">
      <c r="A39" s="79" t="s">
        <v>76</v>
      </c>
    </row>
    <row r="40" spans="1:1" ht="14">
      <c r="A40" s="79" t="s">
        <v>77</v>
      </c>
    </row>
    <row r="41" spans="1:1" ht="14">
      <c r="A41" s="79" t="s">
        <v>78</v>
      </c>
    </row>
    <row r="42" spans="1:1" ht="14">
      <c r="A42" s="79" t="s">
        <v>79</v>
      </c>
    </row>
    <row r="43" spans="1:1" ht="14">
      <c r="A43" s="79" t="s">
        <v>80</v>
      </c>
    </row>
    <row r="44" spans="1:1" ht="14">
      <c r="A44" s="79" t="s">
        <v>81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workbookViewId="0">
      <selection activeCell="E10" sqref="E10"/>
    </sheetView>
  </sheetViews>
  <sheetFormatPr baseColWidth="10" defaultColWidth="8.83203125" defaultRowHeight="12" x14ac:dyDescent="0"/>
  <cols>
    <col min="3" max="3" width="4.1640625" customWidth="1"/>
    <col min="4" max="4" width="14.5" customWidth="1"/>
    <col min="6" max="6" width="10.5" style="106" bestFit="1" customWidth="1"/>
    <col min="7" max="7" width="11.83203125" customWidth="1"/>
    <col min="8" max="8" width="12.5" customWidth="1"/>
    <col min="9" max="9" width="11" customWidth="1"/>
    <col min="10" max="10" width="10.83203125" customWidth="1"/>
    <col min="11" max="11" width="11.83203125" customWidth="1"/>
    <col min="12" max="12" width="12.5" customWidth="1"/>
    <col min="13" max="13" width="13.1640625" customWidth="1"/>
    <col min="14" max="14" width="13" customWidth="1"/>
    <col min="15" max="15" width="12.5" customWidth="1"/>
    <col min="16" max="16" width="12.1640625" customWidth="1"/>
    <col min="17" max="17" width="12.33203125" customWidth="1"/>
    <col min="18" max="18" width="12.5" customWidth="1"/>
  </cols>
  <sheetData>
    <row r="1" spans="1:18" ht="21" customHeight="1">
      <c r="D1" s="106" t="s">
        <v>157</v>
      </c>
      <c r="F1" s="119" t="s">
        <v>58</v>
      </c>
      <c r="G1" s="119"/>
      <c r="H1" s="119"/>
      <c r="I1" s="119"/>
      <c r="J1" s="119"/>
      <c r="K1" s="119"/>
      <c r="L1" s="119"/>
      <c r="M1" s="119"/>
      <c r="N1" s="119"/>
      <c r="O1" s="119"/>
      <c r="P1" s="119"/>
      <c r="Q1" s="119"/>
      <c r="R1" s="119"/>
    </row>
    <row r="2" spans="1:18" ht="24">
      <c r="B2" s="53" t="s">
        <v>56</v>
      </c>
      <c r="D2" s="74" t="s">
        <v>57</v>
      </c>
      <c r="F2" s="103">
        <v>41244</v>
      </c>
      <c r="G2" s="75">
        <v>41275</v>
      </c>
      <c r="H2" s="75">
        <v>41306</v>
      </c>
      <c r="I2" s="75">
        <v>41334</v>
      </c>
      <c r="J2" s="75">
        <v>41365</v>
      </c>
      <c r="K2" s="75">
        <v>41395</v>
      </c>
      <c r="L2" s="75">
        <v>41426</v>
      </c>
      <c r="M2" s="75">
        <v>41456</v>
      </c>
      <c r="N2" s="75">
        <v>41487</v>
      </c>
      <c r="O2" s="75">
        <v>41518</v>
      </c>
      <c r="P2" s="75">
        <v>41548</v>
      </c>
      <c r="Q2" s="75">
        <v>41579</v>
      </c>
      <c r="R2" s="75">
        <v>41609</v>
      </c>
    </row>
    <row r="3" spans="1:18">
      <c r="A3" s="53" t="s">
        <v>53</v>
      </c>
      <c r="B3" s="76">
        <v>1.45</v>
      </c>
      <c r="D3" s="73">
        <v>0.2</v>
      </c>
      <c r="F3" s="104">
        <v>500</v>
      </c>
      <c r="G3" s="107">
        <f>F3+($F$3*$D$3/12)</f>
        <v>508.33333333333331</v>
      </c>
      <c r="H3" s="107">
        <f t="shared" ref="H3:R3" si="0">G3+($F$3*$D$3/12)</f>
        <v>516.66666666666663</v>
      </c>
      <c r="I3" s="107">
        <f t="shared" si="0"/>
        <v>525</v>
      </c>
      <c r="J3" s="107">
        <f t="shared" si="0"/>
        <v>533.33333333333337</v>
      </c>
      <c r="K3" s="107">
        <f t="shared" si="0"/>
        <v>541.66666666666674</v>
      </c>
      <c r="L3" s="107">
        <f t="shared" si="0"/>
        <v>550.00000000000011</v>
      </c>
      <c r="M3" s="107">
        <f t="shared" si="0"/>
        <v>558.33333333333348</v>
      </c>
      <c r="N3" s="107">
        <f t="shared" si="0"/>
        <v>566.66666666666686</v>
      </c>
      <c r="O3" s="107">
        <f t="shared" si="0"/>
        <v>575.00000000000023</v>
      </c>
      <c r="P3" s="107">
        <f t="shared" si="0"/>
        <v>583.3333333333336</v>
      </c>
      <c r="Q3" s="107">
        <f t="shared" si="0"/>
        <v>591.66666666666697</v>
      </c>
      <c r="R3" s="107">
        <f t="shared" si="0"/>
        <v>600.00000000000034</v>
      </c>
    </row>
    <row r="4" spans="1:18">
      <c r="A4" s="53" t="s">
        <v>54</v>
      </c>
      <c r="B4" s="72">
        <v>1.2</v>
      </c>
      <c r="D4" s="73">
        <v>0.3</v>
      </c>
      <c r="F4" s="104">
        <v>750</v>
      </c>
      <c r="G4" s="107">
        <f t="shared" ref="G4:R4" si="1">F4+($F$3*$D$3/12)</f>
        <v>758.33333333333337</v>
      </c>
      <c r="H4" s="107">
        <f t="shared" si="1"/>
        <v>766.66666666666674</v>
      </c>
      <c r="I4" s="107">
        <f t="shared" si="1"/>
        <v>775.00000000000011</v>
      </c>
      <c r="J4" s="107">
        <f t="shared" si="1"/>
        <v>783.33333333333348</v>
      </c>
      <c r="K4" s="107">
        <f t="shared" si="1"/>
        <v>791.66666666666686</v>
      </c>
      <c r="L4" s="107">
        <f t="shared" si="1"/>
        <v>800.00000000000023</v>
      </c>
      <c r="M4" s="107">
        <f t="shared" si="1"/>
        <v>808.3333333333336</v>
      </c>
      <c r="N4" s="107">
        <f t="shared" si="1"/>
        <v>816.66666666666697</v>
      </c>
      <c r="O4" s="107">
        <f t="shared" si="1"/>
        <v>825.00000000000034</v>
      </c>
      <c r="P4" s="107">
        <f t="shared" si="1"/>
        <v>833.33333333333371</v>
      </c>
      <c r="Q4" s="107">
        <f t="shared" si="1"/>
        <v>841.66666666666708</v>
      </c>
      <c r="R4" s="107">
        <f t="shared" si="1"/>
        <v>850.00000000000045</v>
      </c>
    </row>
    <row r="5" spans="1:18">
      <c r="A5" s="53" t="s">
        <v>55</v>
      </c>
      <c r="B5" s="72">
        <v>0.8</v>
      </c>
      <c r="D5" s="73">
        <v>0.25</v>
      </c>
      <c r="F5" s="104">
        <v>200</v>
      </c>
      <c r="G5" s="107">
        <f t="shared" ref="G5:R5" si="2">F5+($F$3*$D$3/12)</f>
        <v>208.33333333333334</v>
      </c>
      <c r="H5" s="107">
        <f t="shared" si="2"/>
        <v>216.66666666666669</v>
      </c>
      <c r="I5" s="107">
        <f t="shared" si="2"/>
        <v>225.00000000000003</v>
      </c>
      <c r="J5" s="107">
        <f t="shared" si="2"/>
        <v>233.33333333333337</v>
      </c>
      <c r="K5" s="107">
        <f t="shared" si="2"/>
        <v>241.66666666666671</v>
      </c>
      <c r="L5" s="107">
        <f t="shared" si="2"/>
        <v>250.00000000000006</v>
      </c>
      <c r="M5" s="107">
        <f t="shared" si="2"/>
        <v>258.33333333333337</v>
      </c>
      <c r="N5" s="107">
        <f t="shared" si="2"/>
        <v>266.66666666666669</v>
      </c>
      <c r="O5" s="107">
        <f t="shared" si="2"/>
        <v>275</v>
      </c>
      <c r="P5" s="107">
        <f t="shared" si="2"/>
        <v>283.33333333333331</v>
      </c>
      <c r="Q5" s="107">
        <f t="shared" si="2"/>
        <v>291.66666666666663</v>
      </c>
      <c r="R5" s="107">
        <f t="shared" si="2"/>
        <v>299.99999999999994</v>
      </c>
    </row>
    <row r="7" spans="1:18" ht="12.75" customHeight="1">
      <c r="D7" s="106" t="s">
        <v>158</v>
      </c>
      <c r="F7" s="119" t="s">
        <v>3</v>
      </c>
      <c r="G7" s="119"/>
      <c r="H7" s="119"/>
      <c r="I7" s="119"/>
      <c r="J7" s="119"/>
      <c r="K7" s="119"/>
      <c r="L7" s="119"/>
      <c r="M7" s="119"/>
      <c r="N7" s="119"/>
      <c r="O7" s="119"/>
      <c r="P7" s="119"/>
      <c r="Q7" s="119"/>
      <c r="R7" s="119"/>
    </row>
    <row r="8" spans="1:18">
      <c r="F8" s="103">
        <v>41244</v>
      </c>
      <c r="G8" s="75">
        <v>41275</v>
      </c>
      <c r="H8" s="75">
        <v>41306</v>
      </c>
      <c r="I8" s="75">
        <v>41334</v>
      </c>
      <c r="J8" s="75">
        <v>41365</v>
      </c>
      <c r="K8" s="75">
        <v>41395</v>
      </c>
      <c r="L8" s="75">
        <v>41426</v>
      </c>
      <c r="M8" s="75">
        <v>41456</v>
      </c>
      <c r="N8" s="75">
        <v>41487</v>
      </c>
      <c r="O8" s="75">
        <v>41518</v>
      </c>
      <c r="P8" s="75">
        <v>41548</v>
      </c>
      <c r="Q8" s="75">
        <v>41579</v>
      </c>
      <c r="R8" s="75">
        <v>41609</v>
      </c>
    </row>
    <row r="9" spans="1:18">
      <c r="A9" s="53" t="s">
        <v>53</v>
      </c>
      <c r="F9" s="105">
        <f>F3*$B$3</f>
        <v>725</v>
      </c>
      <c r="G9" s="105">
        <f t="shared" ref="G9:R9" si="3">G3*$B$3</f>
        <v>737.08333333333326</v>
      </c>
      <c r="H9" s="105">
        <f t="shared" si="3"/>
        <v>749.16666666666663</v>
      </c>
      <c r="I9" s="105">
        <f t="shared" si="3"/>
        <v>761.25</v>
      </c>
      <c r="J9" s="105">
        <f t="shared" si="3"/>
        <v>773.33333333333337</v>
      </c>
      <c r="K9" s="105">
        <f t="shared" si="3"/>
        <v>785.41666666666674</v>
      </c>
      <c r="L9" s="105">
        <f t="shared" si="3"/>
        <v>797.50000000000011</v>
      </c>
      <c r="M9" s="105">
        <f t="shared" si="3"/>
        <v>809.58333333333348</v>
      </c>
      <c r="N9" s="105">
        <f t="shared" si="3"/>
        <v>821.66666666666697</v>
      </c>
      <c r="O9" s="105">
        <f t="shared" si="3"/>
        <v>833.75000000000034</v>
      </c>
      <c r="P9" s="105">
        <f t="shared" si="3"/>
        <v>845.83333333333371</v>
      </c>
      <c r="Q9" s="105">
        <f t="shared" si="3"/>
        <v>857.91666666666708</v>
      </c>
      <c r="R9" s="105">
        <f t="shared" si="3"/>
        <v>870.00000000000045</v>
      </c>
    </row>
    <row r="10" spans="1:18">
      <c r="A10" s="53" t="s">
        <v>54</v>
      </c>
      <c r="F10" s="105">
        <f t="shared" ref="F10:R10" si="4">F4*$B$3</f>
        <v>1087.5</v>
      </c>
      <c r="G10" s="105">
        <f t="shared" si="4"/>
        <v>1099.5833333333333</v>
      </c>
      <c r="H10" s="105">
        <f t="shared" si="4"/>
        <v>1111.6666666666667</v>
      </c>
      <c r="I10" s="105">
        <f t="shared" si="4"/>
        <v>1123.7500000000002</v>
      </c>
      <c r="J10" s="105">
        <f t="shared" si="4"/>
        <v>1135.8333333333335</v>
      </c>
      <c r="K10" s="105">
        <f t="shared" si="4"/>
        <v>1147.916666666667</v>
      </c>
      <c r="L10" s="105">
        <f t="shared" si="4"/>
        <v>1160.0000000000002</v>
      </c>
      <c r="M10" s="105">
        <f t="shared" si="4"/>
        <v>1172.0833333333337</v>
      </c>
      <c r="N10" s="105">
        <f t="shared" si="4"/>
        <v>1184.166666666667</v>
      </c>
      <c r="O10" s="105">
        <f t="shared" si="4"/>
        <v>1196.2500000000005</v>
      </c>
      <c r="P10" s="105">
        <f t="shared" si="4"/>
        <v>1208.3333333333339</v>
      </c>
      <c r="Q10" s="105">
        <f t="shared" si="4"/>
        <v>1220.4166666666672</v>
      </c>
      <c r="R10" s="105">
        <f t="shared" si="4"/>
        <v>1232.5000000000007</v>
      </c>
    </row>
    <row r="11" spans="1:18">
      <c r="A11" s="53" t="s">
        <v>55</v>
      </c>
      <c r="F11" s="105">
        <f t="shared" ref="F11:R11" si="5">F5*$B$3</f>
        <v>290</v>
      </c>
      <c r="G11" s="105">
        <f t="shared" si="5"/>
        <v>302.08333333333331</v>
      </c>
      <c r="H11" s="105">
        <f t="shared" si="5"/>
        <v>314.16666666666669</v>
      </c>
      <c r="I11" s="105">
        <f t="shared" si="5"/>
        <v>326.25000000000006</v>
      </c>
      <c r="J11" s="105">
        <f t="shared" si="5"/>
        <v>338.33333333333337</v>
      </c>
      <c r="K11" s="105">
        <f t="shared" si="5"/>
        <v>350.41666666666674</v>
      </c>
      <c r="L11" s="105">
        <f t="shared" si="5"/>
        <v>362.50000000000006</v>
      </c>
      <c r="M11" s="105">
        <f t="shared" si="5"/>
        <v>374.58333333333337</v>
      </c>
      <c r="N11" s="105">
        <f t="shared" si="5"/>
        <v>386.66666666666669</v>
      </c>
      <c r="O11" s="105">
        <f t="shared" si="5"/>
        <v>398.75</v>
      </c>
      <c r="P11" s="105">
        <f t="shared" si="5"/>
        <v>410.83333333333331</v>
      </c>
      <c r="Q11" s="105">
        <f t="shared" si="5"/>
        <v>422.91666666666657</v>
      </c>
      <c r="R11" s="105">
        <f t="shared" si="5"/>
        <v>434.99999999999989</v>
      </c>
    </row>
    <row r="13" spans="1:18" s="108" customFormat="1" ht="18">
      <c r="D13" s="109" t="s">
        <v>148</v>
      </c>
      <c r="E13" s="109"/>
      <c r="F13" s="109"/>
      <c r="G13" s="109"/>
      <c r="H13" s="109"/>
      <c r="I13" s="109"/>
      <c r="J13" s="109"/>
      <c r="K13" s="109"/>
      <c r="L13" s="109"/>
      <c r="M13" s="109"/>
      <c r="N13" s="109"/>
      <c r="O13" s="109"/>
      <c r="P13" s="109"/>
      <c r="Q13" s="109"/>
    </row>
    <row r="14" spans="1:18" s="108" customFormat="1" ht="18">
      <c r="D14" s="109" t="s">
        <v>152</v>
      </c>
      <c r="E14" s="109"/>
      <c r="F14" s="109"/>
      <c r="G14" s="109"/>
      <c r="H14" s="109"/>
      <c r="I14" s="109"/>
      <c r="J14" s="109"/>
      <c r="K14" s="109"/>
      <c r="L14" s="109"/>
      <c r="M14" s="109"/>
      <c r="N14" s="109"/>
      <c r="O14" s="109"/>
      <c r="P14" s="109"/>
      <c r="Q14" s="109"/>
    </row>
    <row r="15" spans="1:18" s="108" customFormat="1"/>
    <row r="16" spans="1:18" s="108" customFormat="1" ht="24">
      <c r="B16" s="110" t="s">
        <v>56</v>
      </c>
      <c r="D16" s="111" t="s">
        <v>57</v>
      </c>
      <c r="F16" s="112" t="s">
        <v>147</v>
      </c>
      <c r="G16" s="113">
        <v>40921</v>
      </c>
      <c r="H16" s="113">
        <v>40952</v>
      </c>
      <c r="I16" s="113">
        <v>40981</v>
      </c>
      <c r="J16" s="113">
        <v>41012</v>
      </c>
      <c r="K16" s="113">
        <v>41042</v>
      </c>
      <c r="L16" s="113">
        <v>41073</v>
      </c>
      <c r="M16" s="113">
        <v>41103</v>
      </c>
      <c r="N16" s="113">
        <v>41134</v>
      </c>
      <c r="O16" s="113">
        <v>41165</v>
      </c>
      <c r="P16" s="113">
        <v>41195</v>
      </c>
      <c r="Q16" s="113">
        <v>41226</v>
      </c>
      <c r="R16" s="113">
        <v>41256</v>
      </c>
    </row>
    <row r="17" spans="1:19" s="108" customFormat="1">
      <c r="A17" s="110" t="s">
        <v>53</v>
      </c>
      <c r="B17" s="114">
        <v>1.45</v>
      </c>
      <c r="D17" s="115">
        <v>0.2</v>
      </c>
      <c r="F17" s="108">
        <v>500</v>
      </c>
      <c r="G17" s="108">
        <f>($F$17*$D$17)/12+F17</f>
        <v>508.33333333333331</v>
      </c>
      <c r="H17" s="108">
        <f t="shared" ref="H17:R17" si="6">($F$17*$D$17)/12+G17</f>
        <v>516.66666666666663</v>
      </c>
      <c r="I17" s="108">
        <f t="shared" si="6"/>
        <v>525</v>
      </c>
      <c r="J17" s="108">
        <f t="shared" si="6"/>
        <v>533.33333333333337</v>
      </c>
      <c r="K17" s="108">
        <f t="shared" si="6"/>
        <v>541.66666666666674</v>
      </c>
      <c r="L17" s="108">
        <f t="shared" si="6"/>
        <v>550.00000000000011</v>
      </c>
      <c r="M17" s="108">
        <f t="shared" si="6"/>
        <v>558.33333333333348</v>
      </c>
      <c r="N17" s="108">
        <f t="shared" si="6"/>
        <v>566.66666666666686</v>
      </c>
      <c r="O17" s="108">
        <f t="shared" si="6"/>
        <v>575.00000000000023</v>
      </c>
      <c r="P17" s="108">
        <f t="shared" si="6"/>
        <v>583.3333333333336</v>
      </c>
      <c r="Q17" s="108">
        <f t="shared" si="6"/>
        <v>591.66666666666697</v>
      </c>
      <c r="R17" s="108">
        <f t="shared" si="6"/>
        <v>600.00000000000034</v>
      </c>
    </row>
    <row r="18" spans="1:19" s="108" customFormat="1">
      <c r="A18" s="110" t="s">
        <v>54</v>
      </c>
      <c r="B18" s="116">
        <v>1.2</v>
      </c>
      <c r="D18" s="115">
        <v>0.3</v>
      </c>
      <c r="F18" s="108">
        <v>750</v>
      </c>
      <c r="G18" s="108">
        <f>$F$18*$D$18/12+F18</f>
        <v>768.75</v>
      </c>
      <c r="H18" s="108">
        <f t="shared" ref="H18:R18" si="7">$F$18*$D$18/12+G18</f>
        <v>787.5</v>
      </c>
      <c r="I18" s="108">
        <f t="shared" si="7"/>
        <v>806.25</v>
      </c>
      <c r="J18" s="108">
        <f t="shared" si="7"/>
        <v>825</v>
      </c>
      <c r="K18" s="108">
        <f t="shared" si="7"/>
        <v>843.75</v>
      </c>
      <c r="L18" s="108">
        <f t="shared" si="7"/>
        <v>862.5</v>
      </c>
      <c r="M18" s="108">
        <f t="shared" si="7"/>
        <v>881.25</v>
      </c>
      <c r="N18" s="108">
        <f t="shared" si="7"/>
        <v>900</v>
      </c>
      <c r="O18" s="108">
        <f t="shared" si="7"/>
        <v>918.75</v>
      </c>
      <c r="P18" s="108">
        <f t="shared" si="7"/>
        <v>937.5</v>
      </c>
      <c r="Q18" s="108">
        <f t="shared" si="7"/>
        <v>956.25</v>
      </c>
      <c r="R18" s="108">
        <f t="shared" si="7"/>
        <v>975</v>
      </c>
    </row>
    <row r="19" spans="1:19" s="108" customFormat="1">
      <c r="A19" s="110" t="s">
        <v>55</v>
      </c>
      <c r="B19" s="116">
        <v>0.8</v>
      </c>
      <c r="D19" s="115">
        <v>0.25</v>
      </c>
      <c r="F19" s="108">
        <v>200</v>
      </c>
      <c r="G19" s="108">
        <f>$F$19*$D$19/12+F19</f>
        <v>204.16666666666666</v>
      </c>
      <c r="H19" s="108">
        <f t="shared" ref="H19:R19" si="8">$F$19*$D$19/12+G19</f>
        <v>208.33333333333331</v>
      </c>
      <c r="I19" s="108">
        <f t="shared" si="8"/>
        <v>212.49999999999997</v>
      </c>
      <c r="J19" s="108">
        <f t="shared" si="8"/>
        <v>216.66666666666663</v>
      </c>
      <c r="K19" s="108">
        <f t="shared" si="8"/>
        <v>220.83333333333329</v>
      </c>
      <c r="L19" s="108">
        <f t="shared" si="8"/>
        <v>224.99999999999994</v>
      </c>
      <c r="M19" s="108">
        <f t="shared" si="8"/>
        <v>229.1666666666666</v>
      </c>
      <c r="N19" s="108">
        <f t="shared" si="8"/>
        <v>233.33333333333326</v>
      </c>
      <c r="O19" s="108">
        <f t="shared" si="8"/>
        <v>237.49999999999991</v>
      </c>
      <c r="P19" s="108">
        <f t="shared" si="8"/>
        <v>241.66666666666657</v>
      </c>
      <c r="Q19" s="108">
        <f t="shared" si="8"/>
        <v>245.83333333333323</v>
      </c>
      <c r="R19" s="108">
        <f t="shared" si="8"/>
        <v>249.99999999999989</v>
      </c>
    </row>
    <row r="20" spans="1:19" s="108" customFormat="1"/>
    <row r="21" spans="1:19" s="108" customFormat="1"/>
    <row r="22" spans="1:19" s="108" customFormat="1">
      <c r="F22" s="110" t="s">
        <v>3</v>
      </c>
    </row>
    <row r="23" spans="1:19" s="108" customFormat="1">
      <c r="F23" s="117">
        <v>41244</v>
      </c>
      <c r="G23" s="117">
        <v>41275</v>
      </c>
      <c r="H23" s="117">
        <v>41306</v>
      </c>
      <c r="I23" s="117">
        <v>41334</v>
      </c>
      <c r="J23" s="117">
        <v>41365</v>
      </c>
      <c r="K23" s="117">
        <v>41395</v>
      </c>
      <c r="L23" s="117">
        <v>41426</v>
      </c>
      <c r="M23" s="117">
        <v>41456</v>
      </c>
      <c r="N23" s="117">
        <v>41487</v>
      </c>
      <c r="O23" s="117">
        <v>41518</v>
      </c>
      <c r="P23" s="117">
        <v>41548</v>
      </c>
      <c r="Q23" s="117">
        <v>41579</v>
      </c>
      <c r="R23" s="117">
        <v>41609</v>
      </c>
    </row>
    <row r="24" spans="1:19" s="108" customFormat="1" ht="24">
      <c r="B24" s="110" t="s">
        <v>56</v>
      </c>
      <c r="D24" s="111" t="s">
        <v>57</v>
      </c>
    </row>
    <row r="25" spans="1:19" s="108" customFormat="1">
      <c r="A25" s="110" t="s">
        <v>53</v>
      </c>
      <c r="B25" s="114">
        <v>1.45</v>
      </c>
      <c r="D25" s="115">
        <v>0.2</v>
      </c>
      <c r="F25" s="118">
        <f t="shared" ref="F25:R25" si="9">F17*$B$25</f>
        <v>725</v>
      </c>
      <c r="G25" s="118">
        <f t="shared" si="9"/>
        <v>737.08333333333326</v>
      </c>
      <c r="H25" s="118">
        <f t="shared" si="9"/>
        <v>749.16666666666663</v>
      </c>
      <c r="I25" s="118">
        <f t="shared" si="9"/>
        <v>761.25</v>
      </c>
      <c r="J25" s="118">
        <f t="shared" si="9"/>
        <v>773.33333333333337</v>
      </c>
      <c r="K25" s="118">
        <f t="shared" si="9"/>
        <v>785.41666666666674</v>
      </c>
      <c r="L25" s="118">
        <f t="shared" si="9"/>
        <v>797.50000000000011</v>
      </c>
      <c r="M25" s="118">
        <f t="shared" si="9"/>
        <v>809.58333333333348</v>
      </c>
      <c r="N25" s="118">
        <f t="shared" si="9"/>
        <v>821.66666666666697</v>
      </c>
      <c r="O25" s="118">
        <f t="shared" si="9"/>
        <v>833.75000000000034</v>
      </c>
      <c r="P25" s="118">
        <f t="shared" si="9"/>
        <v>845.83333333333371</v>
      </c>
      <c r="Q25" s="118">
        <f t="shared" si="9"/>
        <v>857.91666666666708</v>
      </c>
      <c r="R25" s="118">
        <f t="shared" si="9"/>
        <v>870.00000000000045</v>
      </c>
    </row>
    <row r="26" spans="1:19" s="108" customFormat="1">
      <c r="A26" s="110" t="s">
        <v>54</v>
      </c>
      <c r="B26" s="116">
        <v>1.2</v>
      </c>
      <c r="D26" s="115">
        <v>0.3</v>
      </c>
      <c r="F26" s="118">
        <f t="shared" ref="F26:R26" si="10">F18*$B$18</f>
        <v>900</v>
      </c>
      <c r="G26" s="118">
        <f t="shared" si="10"/>
        <v>922.5</v>
      </c>
      <c r="H26" s="118">
        <f t="shared" si="10"/>
        <v>945</v>
      </c>
      <c r="I26" s="118">
        <f t="shared" si="10"/>
        <v>967.5</v>
      </c>
      <c r="J26" s="118">
        <f t="shared" si="10"/>
        <v>990</v>
      </c>
      <c r="K26" s="118">
        <f t="shared" si="10"/>
        <v>1012.5</v>
      </c>
      <c r="L26" s="118">
        <f t="shared" si="10"/>
        <v>1035</v>
      </c>
      <c r="M26" s="118">
        <f t="shared" si="10"/>
        <v>1057.5</v>
      </c>
      <c r="N26" s="118">
        <f t="shared" si="10"/>
        <v>1080</v>
      </c>
      <c r="O26" s="118">
        <f t="shared" si="10"/>
        <v>1102.5</v>
      </c>
      <c r="P26" s="118">
        <f t="shared" si="10"/>
        <v>1125</v>
      </c>
      <c r="Q26" s="118">
        <f t="shared" si="10"/>
        <v>1147.5</v>
      </c>
      <c r="R26" s="118">
        <f t="shared" si="10"/>
        <v>1170</v>
      </c>
    </row>
    <row r="27" spans="1:19" s="108" customFormat="1">
      <c r="A27" s="110" t="s">
        <v>55</v>
      </c>
      <c r="B27" s="116">
        <v>0.8</v>
      </c>
      <c r="D27" s="115">
        <v>0.25</v>
      </c>
      <c r="F27" s="118">
        <f>F19*$B$19</f>
        <v>160</v>
      </c>
      <c r="G27" s="118">
        <f t="shared" ref="G27:R27" si="11">G19*$B$19</f>
        <v>163.33333333333334</v>
      </c>
      <c r="H27" s="118">
        <f t="shared" si="11"/>
        <v>166.66666666666666</v>
      </c>
      <c r="I27" s="118">
        <f t="shared" si="11"/>
        <v>170</v>
      </c>
      <c r="J27" s="118">
        <f t="shared" si="11"/>
        <v>173.33333333333331</v>
      </c>
      <c r="K27" s="118">
        <f t="shared" si="11"/>
        <v>176.66666666666663</v>
      </c>
      <c r="L27" s="118">
        <f t="shared" si="11"/>
        <v>179.99999999999997</v>
      </c>
      <c r="M27" s="118">
        <f t="shared" si="11"/>
        <v>183.33333333333329</v>
      </c>
      <c r="N27" s="118">
        <f t="shared" si="11"/>
        <v>186.66666666666663</v>
      </c>
      <c r="O27" s="118">
        <f t="shared" si="11"/>
        <v>189.99999999999994</v>
      </c>
      <c r="P27" s="118">
        <f t="shared" si="11"/>
        <v>193.33333333333326</v>
      </c>
      <c r="Q27" s="118">
        <f t="shared" si="11"/>
        <v>196.6666666666666</v>
      </c>
      <c r="R27" s="118">
        <f t="shared" si="11"/>
        <v>199.99999999999991</v>
      </c>
    </row>
    <row r="28" spans="1:19" s="108" customFormat="1">
      <c r="A28" s="110" t="s">
        <v>149</v>
      </c>
      <c r="F28" s="118">
        <f>SUM(F25:F27)</f>
        <v>1785</v>
      </c>
      <c r="G28" s="118">
        <f t="shared" ref="G28:R28" si="12">SUM(G25:G27)</f>
        <v>1822.9166666666665</v>
      </c>
      <c r="H28" s="118">
        <f t="shared" si="12"/>
        <v>1860.8333333333333</v>
      </c>
      <c r="I28" s="118">
        <f t="shared" si="12"/>
        <v>1898.75</v>
      </c>
      <c r="J28" s="118">
        <f t="shared" si="12"/>
        <v>1936.6666666666667</v>
      </c>
      <c r="K28" s="118">
        <f t="shared" si="12"/>
        <v>1974.5833333333335</v>
      </c>
      <c r="L28" s="118">
        <f t="shared" si="12"/>
        <v>2012.5</v>
      </c>
      <c r="M28" s="118">
        <f t="shared" si="12"/>
        <v>2050.416666666667</v>
      </c>
      <c r="N28" s="118">
        <f t="shared" si="12"/>
        <v>2088.3333333333335</v>
      </c>
      <c r="O28" s="118">
        <f t="shared" si="12"/>
        <v>2126.2500000000005</v>
      </c>
      <c r="P28" s="118">
        <f t="shared" si="12"/>
        <v>2164.166666666667</v>
      </c>
      <c r="Q28" s="118">
        <f t="shared" si="12"/>
        <v>2202.0833333333335</v>
      </c>
      <c r="R28" s="118">
        <f t="shared" si="12"/>
        <v>2240.0000000000005</v>
      </c>
    </row>
    <row r="29" spans="1:19" s="108" customFormat="1" ht="21">
      <c r="D29" s="109" t="s">
        <v>153</v>
      </c>
      <c r="E29" s="109"/>
      <c r="F29" s="109"/>
      <c r="G29" s="109"/>
      <c r="H29" s="109"/>
      <c r="I29" s="109"/>
      <c r="J29" s="109"/>
      <c r="K29" s="109"/>
      <c r="L29" s="109"/>
      <c r="M29" s="109"/>
      <c r="N29" s="109"/>
      <c r="O29" s="109"/>
      <c r="P29" s="109"/>
      <c r="Q29" s="109"/>
      <c r="R29" s="109"/>
      <c r="S29" s="109"/>
    </row>
    <row r="30" spans="1:19" s="108" customFormat="1"/>
    <row r="31" spans="1:19" s="108" customFormat="1">
      <c r="A31" s="110"/>
    </row>
    <row r="32" spans="1:19" s="108" customFormat="1">
      <c r="A32" s="110"/>
    </row>
    <row r="33" spans="1:18" s="108" customFormat="1">
      <c r="A33" s="110"/>
      <c r="F33" s="118">
        <f>F17*$B$17</f>
        <v>725</v>
      </c>
      <c r="G33" s="118">
        <f t="shared" ref="G33:R33" si="13">G17*$B$17</f>
        <v>737.08333333333326</v>
      </c>
      <c r="H33" s="118">
        <f t="shared" si="13"/>
        <v>749.16666666666663</v>
      </c>
      <c r="I33" s="118">
        <f t="shared" si="13"/>
        <v>761.25</v>
      </c>
      <c r="J33" s="118">
        <f t="shared" si="13"/>
        <v>773.33333333333337</v>
      </c>
      <c r="K33" s="118">
        <f t="shared" si="13"/>
        <v>785.41666666666674</v>
      </c>
      <c r="L33" s="118">
        <f t="shared" si="13"/>
        <v>797.50000000000011</v>
      </c>
      <c r="M33" s="118">
        <f t="shared" si="13"/>
        <v>809.58333333333348</v>
      </c>
      <c r="N33" s="118">
        <f t="shared" si="13"/>
        <v>821.66666666666697</v>
      </c>
      <c r="O33" s="118">
        <f t="shared" si="13"/>
        <v>833.75000000000034</v>
      </c>
      <c r="P33" s="118">
        <f t="shared" si="13"/>
        <v>845.83333333333371</v>
      </c>
      <c r="Q33" s="118">
        <f t="shared" si="13"/>
        <v>857.91666666666708</v>
      </c>
      <c r="R33" s="118">
        <f t="shared" si="13"/>
        <v>870.00000000000045</v>
      </c>
    </row>
    <row r="34" spans="1:18" s="108" customFormat="1">
      <c r="F34" s="118">
        <f>F18*$B$18</f>
        <v>900</v>
      </c>
      <c r="G34" s="118">
        <f t="shared" ref="G34:R34" si="14">G18*$B$18</f>
        <v>922.5</v>
      </c>
      <c r="H34" s="118">
        <f t="shared" si="14"/>
        <v>945</v>
      </c>
      <c r="I34" s="118">
        <f t="shared" si="14"/>
        <v>967.5</v>
      </c>
      <c r="J34" s="118">
        <f t="shared" si="14"/>
        <v>990</v>
      </c>
      <c r="K34" s="118">
        <f t="shared" si="14"/>
        <v>1012.5</v>
      </c>
      <c r="L34" s="118">
        <f t="shared" si="14"/>
        <v>1035</v>
      </c>
      <c r="M34" s="118">
        <f t="shared" si="14"/>
        <v>1057.5</v>
      </c>
      <c r="N34" s="118">
        <f t="shared" si="14"/>
        <v>1080</v>
      </c>
      <c r="O34" s="118">
        <f t="shared" si="14"/>
        <v>1102.5</v>
      </c>
      <c r="P34" s="118">
        <f t="shared" si="14"/>
        <v>1125</v>
      </c>
      <c r="Q34" s="118">
        <f t="shared" si="14"/>
        <v>1147.5</v>
      </c>
      <c r="R34" s="118">
        <f t="shared" si="14"/>
        <v>1170</v>
      </c>
    </row>
    <row r="35" spans="1:18" s="108" customFormat="1">
      <c r="F35" s="118">
        <f>F19*$B$19</f>
        <v>160</v>
      </c>
      <c r="G35" s="118">
        <f t="shared" ref="G35:R35" si="15">G19*$B$19</f>
        <v>163.33333333333334</v>
      </c>
      <c r="H35" s="118">
        <f t="shared" si="15"/>
        <v>166.66666666666666</v>
      </c>
      <c r="I35" s="118">
        <f t="shared" si="15"/>
        <v>170</v>
      </c>
      <c r="J35" s="118">
        <f t="shared" si="15"/>
        <v>173.33333333333331</v>
      </c>
      <c r="K35" s="118">
        <f t="shared" si="15"/>
        <v>176.66666666666663</v>
      </c>
      <c r="L35" s="118">
        <f t="shared" si="15"/>
        <v>179.99999999999997</v>
      </c>
      <c r="M35" s="118">
        <f t="shared" si="15"/>
        <v>183.33333333333329</v>
      </c>
      <c r="N35" s="118">
        <f t="shared" si="15"/>
        <v>186.66666666666663</v>
      </c>
      <c r="O35" s="118">
        <f t="shared" si="15"/>
        <v>189.99999999999994</v>
      </c>
      <c r="P35" s="118">
        <f t="shared" si="15"/>
        <v>193.33333333333326</v>
      </c>
      <c r="Q35" s="118">
        <f t="shared" si="15"/>
        <v>196.6666666666666</v>
      </c>
      <c r="R35" s="118">
        <f t="shared" si="15"/>
        <v>199.99999999999991</v>
      </c>
    </row>
    <row r="36" spans="1:18" s="108" customFormat="1">
      <c r="A36" s="108" t="s">
        <v>149</v>
      </c>
      <c r="F36" s="118">
        <f>SUM(F33:F35)</f>
        <v>1785</v>
      </c>
      <c r="G36" s="118">
        <f t="shared" ref="G36:R36" si="16">SUM(G33:G35)</f>
        <v>1822.9166666666665</v>
      </c>
      <c r="H36" s="118">
        <f t="shared" si="16"/>
        <v>1860.8333333333333</v>
      </c>
      <c r="I36" s="118">
        <f t="shared" si="16"/>
        <v>1898.75</v>
      </c>
      <c r="J36" s="118">
        <f t="shared" si="16"/>
        <v>1936.6666666666667</v>
      </c>
      <c r="K36" s="118">
        <f t="shared" si="16"/>
        <v>1974.5833333333335</v>
      </c>
      <c r="L36" s="118">
        <f t="shared" si="16"/>
        <v>2012.5</v>
      </c>
      <c r="M36" s="118">
        <f t="shared" si="16"/>
        <v>2050.416666666667</v>
      </c>
      <c r="N36" s="118">
        <f t="shared" si="16"/>
        <v>2088.3333333333335</v>
      </c>
      <c r="O36" s="118">
        <f t="shared" si="16"/>
        <v>2126.2500000000005</v>
      </c>
      <c r="P36" s="118">
        <f t="shared" si="16"/>
        <v>2164.166666666667</v>
      </c>
      <c r="Q36" s="118">
        <f t="shared" si="16"/>
        <v>2202.0833333333335</v>
      </c>
      <c r="R36" s="118">
        <f t="shared" si="16"/>
        <v>2240.0000000000005</v>
      </c>
    </row>
    <row r="37" spans="1:18" s="108" customFormat="1"/>
    <row r="38" spans="1:18" s="108" customFormat="1"/>
    <row r="39" spans="1:18" s="108" customFormat="1"/>
    <row r="40" spans="1:18" s="108" customFormat="1"/>
    <row r="41" spans="1:18" s="108" customFormat="1"/>
    <row r="42" spans="1:18" s="108" customFormat="1"/>
    <row r="43" spans="1:18" s="108" customFormat="1"/>
  </sheetData>
  <mergeCells count="2">
    <mergeCell ref="F1:R1"/>
    <mergeCell ref="F7:R7"/>
  </mergeCells>
  <pageMargins left="0.7" right="0.7" top="0.75" bottom="0.75" header="0.3" footer="0.3"/>
  <pageSetup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autoPageBreaks="0"/>
  </sheetPr>
  <dimension ref="A1:V51"/>
  <sheetViews>
    <sheetView defaultGridColor="0" colorId="8" zoomScale="85" zoomScaleNormal="85" zoomScalePageLayoutView="85" workbookViewId="0">
      <selection activeCell="F6" sqref="F6:Q7"/>
    </sheetView>
  </sheetViews>
  <sheetFormatPr baseColWidth="10" defaultColWidth="12.83203125" defaultRowHeight="12" outlineLevelCol="1" x14ac:dyDescent="0"/>
  <cols>
    <col min="1" max="2" width="3.6640625" style="25" customWidth="1"/>
    <col min="3" max="3" width="10.33203125" style="25" customWidth="1"/>
    <col min="4" max="4" width="14.5" style="25" customWidth="1"/>
    <col min="5" max="5" width="21.33203125" style="25" customWidth="1"/>
    <col min="6" max="9" width="12.6640625" style="25" customWidth="1"/>
    <col min="10" max="17" width="12.6640625" style="25" customWidth="1" outlineLevel="1"/>
    <col min="18" max="18" width="12.6640625" style="25" customWidth="1"/>
    <col min="19" max="19" width="2.6640625" style="25" customWidth="1"/>
    <col min="20" max="20" width="32" style="46" customWidth="1"/>
    <col min="21" max="21" width="13.83203125" style="25" customWidth="1"/>
    <col min="22" max="16384" width="12.83203125" style="25"/>
  </cols>
  <sheetData>
    <row r="1" spans="1:22" ht="17">
      <c r="A1" s="50" t="s">
        <v>26</v>
      </c>
      <c r="B1" s="4"/>
      <c r="C1" s="4"/>
      <c r="D1" s="4"/>
      <c r="E1" s="4"/>
      <c r="F1" s="4"/>
      <c r="G1" s="4"/>
      <c r="H1" s="4"/>
      <c r="I1" s="4"/>
      <c r="J1" s="4"/>
      <c r="K1" s="4"/>
      <c r="L1" s="4"/>
      <c r="M1" s="4"/>
      <c r="N1" s="4"/>
      <c r="O1" s="4"/>
      <c r="P1" s="4"/>
      <c r="Q1" s="4"/>
      <c r="R1" s="4"/>
      <c r="S1" s="4"/>
      <c r="T1" s="4"/>
      <c r="U1" s="4"/>
      <c r="V1" s="6"/>
    </row>
    <row r="2" spans="1:22">
      <c r="A2" s="3"/>
      <c r="B2" s="4"/>
      <c r="C2" s="4"/>
      <c r="D2" s="4"/>
      <c r="E2" s="4"/>
      <c r="F2" s="4"/>
      <c r="G2" s="4"/>
      <c r="H2" s="4"/>
      <c r="I2" s="4"/>
      <c r="J2" s="4"/>
      <c r="K2" s="4"/>
      <c r="L2" s="4"/>
      <c r="M2" s="4"/>
      <c r="N2" s="4"/>
      <c r="O2" s="4"/>
      <c r="P2" s="4"/>
      <c r="Q2" s="4"/>
      <c r="R2" s="4"/>
      <c r="S2" s="4"/>
      <c r="T2" s="4"/>
      <c r="U2" s="4"/>
      <c r="V2" s="6"/>
    </row>
    <row r="3" spans="1:22" ht="13.5" customHeight="1" thickBot="1">
      <c r="A3" s="3"/>
      <c r="B3" s="4"/>
      <c r="C3" s="4"/>
      <c r="D3" s="4"/>
      <c r="E3" s="4"/>
      <c r="F3" s="4"/>
      <c r="G3" s="4"/>
      <c r="H3" s="4"/>
      <c r="I3" s="4"/>
      <c r="J3" s="4"/>
      <c r="K3" s="4"/>
      <c r="L3" s="4"/>
      <c r="M3" s="4"/>
      <c r="N3" s="4"/>
      <c r="O3" s="4"/>
      <c r="P3" s="4"/>
      <c r="Q3" s="4"/>
      <c r="R3" s="4"/>
      <c r="S3" s="4"/>
      <c r="T3" s="4"/>
      <c r="U3" s="4"/>
      <c r="V3" s="6"/>
    </row>
    <row r="4" spans="1:22">
      <c r="A4" s="7"/>
      <c r="B4" s="8"/>
      <c r="C4" s="9"/>
      <c r="D4" s="9"/>
      <c r="E4" s="9"/>
      <c r="F4" s="9"/>
      <c r="G4" s="9"/>
      <c r="H4" s="9"/>
      <c r="I4" s="9"/>
      <c r="J4" s="10"/>
      <c r="K4" s="10"/>
      <c r="L4" s="10"/>
      <c r="M4" s="10"/>
      <c r="N4" s="10"/>
      <c r="O4" s="10"/>
      <c r="P4" s="10"/>
      <c r="Q4" s="10"/>
      <c r="R4" s="10"/>
      <c r="S4" s="10"/>
      <c r="T4" s="10"/>
      <c r="U4" s="10"/>
      <c r="V4" s="6"/>
    </row>
    <row r="5" spans="1:22">
      <c r="A5" s="7"/>
      <c r="B5" s="11"/>
      <c r="C5" s="12"/>
      <c r="D5" s="12" t="s">
        <v>0</v>
      </c>
      <c r="E5" s="12"/>
      <c r="F5" s="13"/>
      <c r="G5" s="14"/>
      <c r="H5" s="14"/>
      <c r="I5" s="15"/>
      <c r="J5" s="16"/>
      <c r="K5" s="16"/>
      <c r="L5" s="16"/>
      <c r="M5" s="16"/>
      <c r="N5" s="16"/>
      <c r="O5" s="16"/>
      <c r="P5" s="16"/>
      <c r="Q5" s="16"/>
      <c r="R5" s="16" t="s">
        <v>25</v>
      </c>
      <c r="S5" s="4"/>
      <c r="T5" s="17"/>
      <c r="U5" s="18"/>
      <c r="V5" s="6"/>
    </row>
    <row r="6" spans="1:22">
      <c r="A6" s="7"/>
      <c r="B6" s="11"/>
      <c r="C6" s="12"/>
      <c r="D6" s="12"/>
      <c r="E6" s="12"/>
      <c r="F6" s="19" t="s">
        <v>1</v>
      </c>
      <c r="G6" s="19" t="s">
        <v>1</v>
      </c>
      <c r="H6" s="19" t="s">
        <v>1</v>
      </c>
      <c r="I6" s="19" t="s">
        <v>1</v>
      </c>
      <c r="J6" s="19" t="s">
        <v>1</v>
      </c>
      <c r="K6" s="19" t="s">
        <v>1</v>
      </c>
      <c r="L6" s="19" t="s">
        <v>1</v>
      </c>
      <c r="M6" s="19" t="s">
        <v>1</v>
      </c>
      <c r="N6" s="19" t="s">
        <v>1</v>
      </c>
      <c r="O6" s="19" t="s">
        <v>1</v>
      </c>
      <c r="P6" s="19" t="s">
        <v>1</v>
      </c>
      <c r="Q6" s="19" t="s">
        <v>1</v>
      </c>
      <c r="R6" s="16" t="s">
        <v>2</v>
      </c>
      <c r="S6" s="4"/>
      <c r="T6" s="20"/>
      <c r="U6" s="21"/>
      <c r="V6" s="6"/>
    </row>
    <row r="7" spans="1:22">
      <c r="A7" s="7"/>
      <c r="B7" s="11"/>
      <c r="C7" s="22" t="s">
        <v>3</v>
      </c>
      <c r="D7" s="12"/>
      <c r="E7" s="12"/>
      <c r="F7" s="23">
        <v>1</v>
      </c>
      <c r="G7" s="23">
        <v>2</v>
      </c>
      <c r="H7" s="23">
        <v>3</v>
      </c>
      <c r="I7" s="23">
        <v>4</v>
      </c>
      <c r="J7" s="23">
        <v>5</v>
      </c>
      <c r="K7" s="23">
        <v>6</v>
      </c>
      <c r="L7" s="23">
        <v>7</v>
      </c>
      <c r="M7" s="23">
        <v>8</v>
      </c>
      <c r="N7" s="23">
        <v>9</v>
      </c>
      <c r="O7" s="23">
        <v>10</v>
      </c>
      <c r="P7" s="23">
        <v>11</v>
      </c>
      <c r="Q7" s="23">
        <v>12</v>
      </c>
      <c r="R7" s="23"/>
      <c r="S7" s="4"/>
      <c r="T7" s="20" t="s">
        <v>3</v>
      </c>
      <c r="U7" s="12"/>
      <c r="V7" s="6"/>
    </row>
    <row r="8" spans="1:22">
      <c r="A8" s="7"/>
      <c r="B8" s="11"/>
      <c r="C8" s="12"/>
      <c r="D8" s="12" t="s">
        <v>3</v>
      </c>
      <c r="E8" s="12"/>
      <c r="F8" s="43">
        <v>2000000</v>
      </c>
      <c r="G8" s="43">
        <v>2010100</v>
      </c>
      <c r="H8" s="43">
        <v>2110100</v>
      </c>
      <c r="I8" s="43">
        <v>2190100</v>
      </c>
      <c r="J8" s="24">
        <f>FORECAST(J7,F8:I8,F7:I7)</f>
        <v>2245150</v>
      </c>
      <c r="K8" s="24">
        <f>FORECAST(K7,F8:J8,F7:J7)</f>
        <v>2312180</v>
      </c>
      <c r="L8" s="24">
        <f>FORECAST(L7,$F$8:K8,$F$7:K7)</f>
        <v>2379210</v>
      </c>
      <c r="M8" s="24">
        <f>FORECAST(M7,$F$8:L8,$F$7:L7)</f>
        <v>2446240</v>
      </c>
      <c r="N8" s="24">
        <f>FORECAST(N7,$F$8:M8,$F$7:M7)</f>
        <v>2513270</v>
      </c>
      <c r="O8" s="24">
        <f>FORECAST(O7,$F$8:N8,$F$7:N7)</f>
        <v>2580300</v>
      </c>
      <c r="P8" s="24">
        <f>FORECAST(P7,$F$8:O8,$F$7:O7)</f>
        <v>2647330</v>
      </c>
      <c r="Q8" s="24">
        <f>FORECAST(Q7,$F$8:P8,$F$7:P7)</f>
        <v>2714360</v>
      </c>
      <c r="R8" s="24">
        <f>AVERAGE(F8:Q8)</f>
        <v>2345695</v>
      </c>
      <c r="S8" s="4"/>
      <c r="T8" s="5" t="s">
        <v>3</v>
      </c>
      <c r="U8" s="12"/>
      <c r="V8" s="6"/>
    </row>
    <row r="9" spans="1:22">
      <c r="A9" s="7"/>
      <c r="B9" s="11"/>
      <c r="C9" s="12"/>
      <c r="D9" s="12" t="s">
        <v>28</v>
      </c>
      <c r="E9" s="12"/>
      <c r="F9" s="24">
        <f>SUM(F39:F41)</f>
        <v>960000</v>
      </c>
      <c r="G9" s="24">
        <f>SUM(G39:G41)</f>
        <v>964848</v>
      </c>
      <c r="H9" s="24">
        <f>SUM(H39:H41)</f>
        <v>1012848</v>
      </c>
      <c r="I9" s="24">
        <f>SUM(I39:I41)</f>
        <v>1051248</v>
      </c>
      <c r="J9" s="24">
        <f>FORECAST(J7,$F$9:I9,$F$7:I7)</f>
        <v>1077672</v>
      </c>
      <c r="K9" s="24">
        <f>FORECAST(K7,$F$9:J9,$F$7:J7)</f>
        <v>1109846.3999999999</v>
      </c>
      <c r="L9" s="24">
        <f>FORECAST(L7,$F$9:K9,$F$7:K7)</f>
        <v>1142020.8</v>
      </c>
      <c r="M9" s="24">
        <f>FORECAST(M7,$F$9:L9,$F$7:L7)</f>
        <v>1174195.2</v>
      </c>
      <c r="N9" s="24">
        <f>FORECAST(N7,$F$9:M9,$F$7:M7)</f>
        <v>1206369.6000000001</v>
      </c>
      <c r="O9" s="24">
        <f>FORECAST(O7,$F$9:N9,$F$7:N7)</f>
        <v>1238544</v>
      </c>
      <c r="P9" s="24">
        <f>FORECAST(P7,$F$9:O9,$F$7:O7)</f>
        <v>1270718.3999999999</v>
      </c>
      <c r="Q9" s="24">
        <f>FORECAST(Q7,$F$9:P9,$F$7:P7)</f>
        <v>1302892.8000000003</v>
      </c>
      <c r="R9" s="24">
        <f>AVERAGE(F9:Q9)</f>
        <v>1125933.6000000001</v>
      </c>
      <c r="S9" s="4"/>
      <c r="T9" s="5" t="s">
        <v>4</v>
      </c>
      <c r="U9" s="12"/>
      <c r="V9" s="6"/>
    </row>
    <row r="10" spans="1:22">
      <c r="A10" s="7"/>
      <c r="B10" s="26"/>
      <c r="C10" s="27"/>
      <c r="D10" s="12"/>
      <c r="E10" s="12"/>
      <c r="F10" s="28"/>
      <c r="G10" s="28"/>
      <c r="H10" s="28"/>
      <c r="I10" s="28"/>
      <c r="J10" s="29"/>
      <c r="K10" s="29"/>
      <c r="L10" s="29"/>
      <c r="M10" s="29"/>
      <c r="N10" s="29"/>
      <c r="O10" s="29"/>
      <c r="P10" s="29"/>
      <c r="Q10" s="29"/>
      <c r="R10" s="29"/>
      <c r="S10" s="4"/>
      <c r="T10" s="5"/>
      <c r="U10" s="12"/>
      <c r="V10" s="6"/>
    </row>
    <row r="11" spans="1:22">
      <c r="A11" s="7"/>
      <c r="B11" s="11"/>
      <c r="C11" s="12"/>
      <c r="D11" s="12"/>
      <c r="E11" s="30" t="s">
        <v>5</v>
      </c>
      <c r="F11" s="24">
        <f>F8-F9</f>
        <v>1040000</v>
      </c>
      <c r="G11" s="24">
        <f t="shared" ref="G11:P11" si="0">G8-G9</f>
        <v>1045252</v>
      </c>
      <c r="H11" s="24">
        <f t="shared" si="0"/>
        <v>1097252</v>
      </c>
      <c r="I11" s="24">
        <f t="shared" si="0"/>
        <v>1138852</v>
      </c>
      <c r="J11" s="24">
        <f t="shared" si="0"/>
        <v>1167478</v>
      </c>
      <c r="K11" s="24">
        <f t="shared" si="0"/>
        <v>1202333.6000000001</v>
      </c>
      <c r="L11" s="24">
        <f t="shared" si="0"/>
        <v>1237189.2</v>
      </c>
      <c r="M11" s="24">
        <f t="shared" si="0"/>
        <v>1272044.8</v>
      </c>
      <c r="N11" s="24">
        <f t="shared" si="0"/>
        <v>1306900.3999999999</v>
      </c>
      <c r="O11" s="24">
        <f t="shared" si="0"/>
        <v>1341756</v>
      </c>
      <c r="P11" s="24">
        <f t="shared" si="0"/>
        <v>1376611.6</v>
      </c>
      <c r="Q11" s="24">
        <f>Q8-Q9</f>
        <v>1411467.1999999997</v>
      </c>
      <c r="R11" s="24">
        <f>AVERAGE(F11:Q11)</f>
        <v>1219761.3999999999</v>
      </c>
      <c r="S11" s="4"/>
      <c r="T11" s="20" t="s">
        <v>5</v>
      </c>
      <c r="U11" s="12"/>
      <c r="V11" s="6"/>
    </row>
    <row r="12" spans="1:22">
      <c r="A12" s="7"/>
      <c r="B12" s="11"/>
      <c r="C12" s="12"/>
      <c r="D12" s="12"/>
      <c r="E12" s="12"/>
      <c r="F12" s="28"/>
      <c r="G12" s="28"/>
      <c r="H12" s="28"/>
      <c r="I12" s="28"/>
      <c r="J12" s="28"/>
      <c r="K12" s="4"/>
      <c r="L12" s="12"/>
      <c r="M12" s="12"/>
      <c r="N12" s="12"/>
      <c r="O12" s="12"/>
      <c r="P12" s="12"/>
      <c r="Q12" s="12"/>
      <c r="R12" s="12"/>
      <c r="S12" s="4"/>
      <c r="T12" s="5"/>
      <c r="U12" s="12"/>
      <c r="V12" s="6"/>
    </row>
    <row r="13" spans="1:22">
      <c r="A13" s="7"/>
      <c r="B13" s="11"/>
      <c r="C13" s="22" t="s">
        <v>6</v>
      </c>
      <c r="D13" s="12"/>
      <c r="E13" s="12"/>
      <c r="F13" s="31"/>
      <c r="G13" s="28"/>
      <c r="H13" s="28"/>
      <c r="I13" s="28"/>
      <c r="J13" s="31"/>
      <c r="K13" s="4"/>
      <c r="L13" s="12"/>
      <c r="M13" s="12"/>
      <c r="N13" s="12"/>
      <c r="O13" s="12"/>
      <c r="P13" s="12"/>
      <c r="Q13" s="12"/>
      <c r="R13" s="12"/>
      <c r="S13" s="4"/>
      <c r="T13" s="20" t="s">
        <v>6</v>
      </c>
      <c r="U13" s="12"/>
      <c r="V13" s="6"/>
    </row>
    <row r="14" spans="1:22">
      <c r="A14" s="7"/>
      <c r="B14" s="11"/>
      <c r="C14" s="12"/>
      <c r="D14" s="12" t="s">
        <v>7</v>
      </c>
      <c r="E14" s="12"/>
      <c r="F14" s="43">
        <v>424000</v>
      </c>
      <c r="G14" s="43">
        <v>318000</v>
      </c>
      <c r="H14" s="43">
        <v>275600</v>
      </c>
      <c r="I14" s="43">
        <v>426141.2</v>
      </c>
      <c r="J14" s="24">
        <f>FORECAST(J7,$F$14:I14,$F$7:I7)</f>
        <v>351941.19999999995</v>
      </c>
      <c r="K14" s="24">
        <f>FORECAST(K7,$F$14:J14,$F$7:J7)</f>
        <v>348343.56</v>
      </c>
      <c r="L14" s="24">
        <f>FORECAST(L7,$F$14:K14,$F$7:K7)</f>
        <v>344745.91999999993</v>
      </c>
      <c r="M14" s="24">
        <f>FORECAST(M7,$F$14:L14,$F$7:L7)</f>
        <v>341148.27999999997</v>
      </c>
      <c r="N14" s="24">
        <f>FORECAST(N7,$F$14:M14,$F$7:M7)</f>
        <v>337550.63999999996</v>
      </c>
      <c r="O14" s="24">
        <f>FORECAST(O7,$F$14:N14,$F$7:N7)</f>
        <v>333952.99999999988</v>
      </c>
      <c r="P14" s="24">
        <f>FORECAST(P7,$F$14:O14,$F$7:O7)</f>
        <v>330355.36</v>
      </c>
      <c r="Q14" s="24">
        <f>FORECAST(Q7,$F$14:P14,$F$7:P7)</f>
        <v>326757.71999999991</v>
      </c>
      <c r="R14" s="24">
        <f>AVERAGE(F14:Q14)</f>
        <v>346544.73999999993</v>
      </c>
      <c r="S14" s="4"/>
      <c r="T14" s="5" t="s">
        <v>7</v>
      </c>
      <c r="U14" s="12"/>
      <c r="V14" s="6"/>
    </row>
    <row r="15" spans="1:22">
      <c r="A15" s="7"/>
      <c r="B15" s="11"/>
      <c r="C15" s="12"/>
      <c r="D15" s="12" t="s">
        <v>8</v>
      </c>
      <c r="E15" s="12"/>
      <c r="F15" s="43">
        <v>16250</v>
      </c>
      <c r="G15" s="43">
        <v>16250</v>
      </c>
      <c r="H15" s="43">
        <v>16250</v>
      </c>
      <c r="I15" s="43">
        <v>16250</v>
      </c>
      <c r="J15" s="24">
        <f>FORECAST(J7,$F$15:I15,$F$7:I7)</f>
        <v>16250</v>
      </c>
      <c r="K15" s="24">
        <f>FORECAST(K7,$F$15:J15,$F$7:J7)</f>
        <v>16250</v>
      </c>
      <c r="L15" s="24">
        <f>FORECAST(L7,$F$15:K15,$F$7:K7)</f>
        <v>16250</v>
      </c>
      <c r="M15" s="24">
        <f>FORECAST(M7,$F$15:L15,$F$7:L7)</f>
        <v>16250</v>
      </c>
      <c r="N15" s="24">
        <f>FORECAST(N7,$F$15:M15,$F$7:M7)</f>
        <v>16250</v>
      </c>
      <c r="O15" s="24">
        <f>FORECAST(O7,$F$15:N15,$F$7:N7)</f>
        <v>16250</v>
      </c>
      <c r="P15" s="24">
        <f>FORECAST(P7,$F$15:O15,$F$7:O7)</f>
        <v>16250</v>
      </c>
      <c r="Q15" s="24">
        <f>FORECAST(Q7,$F$15:P15,$F$7:P7)</f>
        <v>16250</v>
      </c>
      <c r="R15" s="24">
        <f>AVERAGE(F15:Q15)</f>
        <v>16250</v>
      </c>
      <c r="S15" s="4"/>
      <c r="T15" s="5" t="s">
        <v>8</v>
      </c>
      <c r="U15" s="12"/>
      <c r="V15" s="6"/>
    </row>
    <row r="16" spans="1:22">
      <c r="A16" s="7"/>
      <c r="B16" s="11"/>
      <c r="C16" s="12"/>
      <c r="D16" s="12" t="s">
        <v>9</v>
      </c>
      <c r="E16" s="12"/>
      <c r="F16" s="43">
        <v>32500</v>
      </c>
      <c r="G16" s="43">
        <v>33958</v>
      </c>
      <c r="H16" s="43">
        <v>33958</v>
      </c>
      <c r="I16" s="43">
        <v>33958</v>
      </c>
      <c r="J16" s="24">
        <f>FORECAST(J7,$F$16:I16,$F$7:I7)</f>
        <v>34687</v>
      </c>
      <c r="K16" s="24">
        <f>FORECAST(K7,$F$16:J16,$F$7:J7)</f>
        <v>35124.399999999994</v>
      </c>
      <c r="L16" s="24">
        <f>FORECAST(L7,$F$16:K16,$F$7:K7)</f>
        <v>35561.799999999996</v>
      </c>
      <c r="M16" s="24">
        <f>FORECAST(M7,$F$16:L16,$F$7:L7)</f>
        <v>35999.199999999997</v>
      </c>
      <c r="N16" s="24">
        <f>FORECAST(N7,$F$16:M16,$F$7:M7)</f>
        <v>36436.599999999991</v>
      </c>
      <c r="O16" s="24">
        <f>FORECAST(O7,$F$16:N16,$F$7:N7)</f>
        <v>36873.999999999985</v>
      </c>
      <c r="P16" s="24">
        <f>FORECAST(P7,$F$16:O16,$F$7:O7)</f>
        <v>37311.399999999987</v>
      </c>
      <c r="Q16" s="24">
        <f>FORECAST(Q7,$F$16:P16,$F$7:P7)</f>
        <v>37748.799999999988</v>
      </c>
      <c r="R16" s="24">
        <f>AVERAGE(F16:Q16)</f>
        <v>35343.099999999991</v>
      </c>
      <c r="S16" s="4"/>
      <c r="T16" s="5" t="s">
        <v>9</v>
      </c>
      <c r="U16" s="12"/>
      <c r="V16" s="6"/>
    </row>
    <row r="17" spans="1:22">
      <c r="A17" s="7"/>
      <c r="B17" s="11"/>
      <c r="C17" s="12"/>
      <c r="D17" s="12" t="s">
        <v>10</v>
      </c>
      <c r="E17" s="12"/>
      <c r="F17" s="44">
        <v>1250</v>
      </c>
      <c r="G17" s="44">
        <v>1250</v>
      </c>
      <c r="H17" s="44">
        <v>1250</v>
      </c>
      <c r="I17" s="44">
        <v>1250</v>
      </c>
      <c r="J17" s="24">
        <f>FORECAST(J7,$F$17:I17,$F$7:I7)</f>
        <v>1250</v>
      </c>
      <c r="K17" s="24">
        <f>FORECAST(K7,$F$17:J17,$F$7:J7)</f>
        <v>1250</v>
      </c>
      <c r="L17" s="24">
        <f>FORECAST(L7,$F$17:K17,$F$7:K7)</f>
        <v>1250</v>
      </c>
      <c r="M17" s="24">
        <f>FORECAST(M7,$F$17:L17,$F$7:L7)</f>
        <v>1250</v>
      </c>
      <c r="N17" s="24">
        <f>FORECAST(N7,$F$17:M17,$F$7:M7)</f>
        <v>1250</v>
      </c>
      <c r="O17" s="24">
        <f>FORECAST(O7,$F$17:N17,$F$7:N7)</f>
        <v>1250</v>
      </c>
      <c r="P17" s="24">
        <f>FORECAST(P7,$F$17:O17,$F$7:O7)</f>
        <v>1250</v>
      </c>
      <c r="Q17" s="24">
        <f>FORECAST(Q7,$F$17:P17,$F$7:P7)</f>
        <v>1250</v>
      </c>
      <c r="R17" s="24">
        <f>AVERAGE(F17:Q17)</f>
        <v>1250</v>
      </c>
      <c r="S17" s="4"/>
      <c r="T17" s="5" t="s">
        <v>10</v>
      </c>
      <c r="U17" s="12"/>
      <c r="V17" s="6"/>
    </row>
    <row r="18" spans="1:22">
      <c r="A18" s="7"/>
      <c r="B18" s="11"/>
      <c r="C18" s="12"/>
      <c r="D18" s="12"/>
      <c r="E18" s="30" t="s">
        <v>11</v>
      </c>
      <c r="F18" s="24">
        <f t="shared" ref="F18:R18" si="1">SUM(F14:F17)</f>
        <v>474000</v>
      </c>
      <c r="G18" s="24">
        <f t="shared" si="1"/>
        <v>369458</v>
      </c>
      <c r="H18" s="24">
        <f t="shared" si="1"/>
        <v>327058</v>
      </c>
      <c r="I18" s="24">
        <f t="shared" si="1"/>
        <v>477599.2</v>
      </c>
      <c r="J18" s="24">
        <f t="shared" si="1"/>
        <v>404128.19999999995</v>
      </c>
      <c r="K18" s="24">
        <f t="shared" si="1"/>
        <v>400967.95999999996</v>
      </c>
      <c r="L18" s="24">
        <f t="shared" si="1"/>
        <v>397807.71999999991</v>
      </c>
      <c r="M18" s="24">
        <f t="shared" si="1"/>
        <v>394647.48</v>
      </c>
      <c r="N18" s="24">
        <f t="shared" si="1"/>
        <v>391487.23999999993</v>
      </c>
      <c r="O18" s="24">
        <f t="shared" si="1"/>
        <v>388326.99999999988</v>
      </c>
      <c r="P18" s="24">
        <f t="shared" si="1"/>
        <v>385166.75999999995</v>
      </c>
      <c r="Q18" s="24">
        <f t="shared" si="1"/>
        <v>382006.5199999999</v>
      </c>
      <c r="R18" s="24">
        <f t="shared" si="1"/>
        <v>399387.83999999991</v>
      </c>
      <c r="S18" s="4"/>
      <c r="T18" s="20" t="s">
        <v>11</v>
      </c>
      <c r="U18" s="12"/>
      <c r="V18" s="6"/>
    </row>
    <row r="19" spans="1:22">
      <c r="A19" s="7"/>
      <c r="B19" s="11"/>
      <c r="C19" s="12"/>
      <c r="D19" s="12"/>
      <c r="E19" s="12"/>
      <c r="F19" s="28"/>
      <c r="G19" s="28"/>
      <c r="H19" s="28"/>
      <c r="I19" s="28"/>
      <c r="J19" s="28"/>
      <c r="K19" s="4"/>
      <c r="L19" s="12"/>
      <c r="M19" s="12"/>
      <c r="N19" s="12"/>
      <c r="O19" s="12"/>
      <c r="P19" s="12"/>
      <c r="Q19" s="12"/>
      <c r="R19" s="12"/>
      <c r="S19" s="4"/>
      <c r="T19" s="5"/>
      <c r="U19" s="12"/>
      <c r="V19" s="6"/>
    </row>
    <row r="20" spans="1:22">
      <c r="A20" s="7"/>
      <c r="B20" s="11"/>
      <c r="C20" s="12"/>
      <c r="D20" s="12"/>
      <c r="E20" s="30" t="s">
        <v>12</v>
      </c>
      <c r="F20" s="24">
        <f>F11-F18</f>
        <v>566000</v>
      </c>
      <c r="G20" s="24">
        <f t="shared" ref="G20:R20" si="2">G11-G18</f>
        <v>675794</v>
      </c>
      <c r="H20" s="24">
        <f t="shared" si="2"/>
        <v>770194</v>
      </c>
      <c r="I20" s="24">
        <f t="shared" si="2"/>
        <v>661252.80000000005</v>
      </c>
      <c r="J20" s="24">
        <f t="shared" si="2"/>
        <v>763349.8</v>
      </c>
      <c r="K20" s="24">
        <f t="shared" si="2"/>
        <v>801365.64000000013</v>
      </c>
      <c r="L20" s="24">
        <f t="shared" si="2"/>
        <v>839381.48</v>
      </c>
      <c r="M20" s="24">
        <f t="shared" si="2"/>
        <v>877397.32000000007</v>
      </c>
      <c r="N20" s="24">
        <f t="shared" si="2"/>
        <v>915413.15999999992</v>
      </c>
      <c r="O20" s="24">
        <f t="shared" si="2"/>
        <v>953429.00000000012</v>
      </c>
      <c r="P20" s="24">
        <f t="shared" si="2"/>
        <v>991444.84000000008</v>
      </c>
      <c r="Q20" s="24">
        <f t="shared" si="2"/>
        <v>1029460.6799999998</v>
      </c>
      <c r="R20" s="24">
        <f t="shared" si="2"/>
        <v>820373.56</v>
      </c>
      <c r="S20" s="4"/>
      <c r="T20" s="20" t="s">
        <v>12</v>
      </c>
      <c r="U20" s="12"/>
      <c r="V20" s="6"/>
    </row>
    <row r="21" spans="1:22">
      <c r="A21" s="7"/>
      <c r="B21" s="11"/>
      <c r="C21" s="12"/>
      <c r="D21" s="12"/>
      <c r="E21" s="12"/>
      <c r="F21" s="28"/>
      <c r="G21" s="28"/>
      <c r="H21" s="28"/>
      <c r="I21" s="28"/>
      <c r="J21" s="28"/>
      <c r="K21" s="4"/>
      <c r="L21" s="12"/>
      <c r="M21" s="12"/>
      <c r="N21" s="12"/>
      <c r="O21" s="12"/>
      <c r="P21" s="12"/>
      <c r="Q21" s="12"/>
      <c r="R21" s="12"/>
      <c r="S21" s="4"/>
      <c r="T21" s="5"/>
      <c r="U21" s="12"/>
      <c r="V21" s="6"/>
    </row>
    <row r="22" spans="1:22">
      <c r="A22" s="7"/>
      <c r="B22" s="11"/>
      <c r="C22" s="22" t="s">
        <v>13</v>
      </c>
      <c r="D22" s="12"/>
      <c r="E22" s="12"/>
      <c r="F22" s="28"/>
      <c r="G22" s="28"/>
      <c r="H22" s="28"/>
      <c r="I22" s="28"/>
      <c r="J22" s="28"/>
      <c r="K22" s="4"/>
      <c r="L22" s="12"/>
      <c r="M22" s="12"/>
      <c r="N22" s="12"/>
      <c r="O22" s="12"/>
      <c r="P22" s="12"/>
      <c r="Q22" s="12"/>
      <c r="R22" s="12"/>
      <c r="S22" s="4"/>
      <c r="T22" s="20" t="s">
        <v>13</v>
      </c>
      <c r="U22" s="12"/>
      <c r="V22" s="6"/>
    </row>
    <row r="23" spans="1:22">
      <c r="A23" s="7"/>
      <c r="B23" s="11"/>
      <c r="C23" s="12"/>
      <c r="D23" s="12" t="s">
        <v>14</v>
      </c>
      <c r="E23" s="12"/>
      <c r="F23" s="44">
        <v>10000</v>
      </c>
      <c r="G23" s="44">
        <v>10000</v>
      </c>
      <c r="H23" s="44">
        <v>10000</v>
      </c>
      <c r="I23" s="44">
        <v>10000</v>
      </c>
      <c r="J23" s="24">
        <f>FORECAST(J7,$F$23:I23,$F$7:I7)</f>
        <v>10000</v>
      </c>
      <c r="K23" s="24">
        <f>FORECAST(K7,$F$23:J23,$F$7:J7)</f>
        <v>10000</v>
      </c>
      <c r="L23" s="24">
        <f>FORECAST(L7,$F$23:K23,$F$7:K7)</f>
        <v>10000</v>
      </c>
      <c r="M23" s="24">
        <f>FORECAST(M7,$F$23:L23,$F$7:L7)</f>
        <v>10000</v>
      </c>
      <c r="N23" s="24">
        <f>FORECAST(N7,$F$23:M23,$F$7:M7)</f>
        <v>10000</v>
      </c>
      <c r="O23" s="24">
        <f>FORECAST(O7,$F$23:N23,$F$7:N7)</f>
        <v>10000</v>
      </c>
      <c r="P23" s="24">
        <f>FORECAST(P7,$F$23:O23,$F$7:O7)</f>
        <v>10000</v>
      </c>
      <c r="Q23" s="24">
        <f>FORECAST(Q7,$F$23:P23,$F$7:P7)</f>
        <v>10000</v>
      </c>
      <c r="R23" s="24">
        <f>AVERAGE(F23:Q23)</f>
        <v>10000</v>
      </c>
      <c r="S23" s="4"/>
      <c r="T23" s="5" t="s">
        <v>14</v>
      </c>
      <c r="U23" s="12"/>
      <c r="V23" s="6"/>
    </row>
    <row r="24" spans="1:22">
      <c r="A24" s="7"/>
      <c r="B24" s="11"/>
      <c r="C24" s="12"/>
      <c r="D24" s="12" t="s">
        <v>15</v>
      </c>
      <c r="E24" s="12"/>
      <c r="F24" s="44">
        <v>20000</v>
      </c>
      <c r="G24" s="44">
        <v>20000</v>
      </c>
      <c r="H24" s="44">
        <v>20000</v>
      </c>
      <c r="I24" s="44">
        <v>20000</v>
      </c>
      <c r="J24" s="24">
        <f>FORECAST(J7,$F$24:I24,$F$7:I7)</f>
        <v>20000</v>
      </c>
      <c r="K24" s="24">
        <f>FORECAST(K7,$F$24:J24,$F$7:J7)</f>
        <v>20000</v>
      </c>
      <c r="L24" s="24">
        <f>FORECAST(L7,$F$24:K24,$F$7:K7)</f>
        <v>20000</v>
      </c>
      <c r="M24" s="24">
        <f>FORECAST(M7,$F$24:L24,$F$7:L7)</f>
        <v>20000</v>
      </c>
      <c r="N24" s="24">
        <f>FORECAST(N7,$F$24:M24,$F$7:M7)</f>
        <v>20000</v>
      </c>
      <c r="O24" s="24">
        <f>FORECAST(O7,$F$24:N24,$F$7:N7)</f>
        <v>20000</v>
      </c>
      <c r="P24" s="24">
        <f>FORECAST(P7,$F$24:O24,$F$7:O7)</f>
        <v>20000</v>
      </c>
      <c r="Q24" s="24">
        <f>FORECAST(Q7,$F$24:P24,$F$7:P7)</f>
        <v>20000</v>
      </c>
      <c r="R24" s="24">
        <f>AVERAGE(F24:Q24)</f>
        <v>20000</v>
      </c>
      <c r="S24" s="4"/>
      <c r="T24" s="5" t="s">
        <v>15</v>
      </c>
      <c r="U24" s="12"/>
      <c r="V24" s="6"/>
    </row>
    <row r="25" spans="1:22">
      <c r="A25" s="7"/>
      <c r="B25" s="11"/>
      <c r="C25" s="12"/>
      <c r="D25" s="12"/>
      <c r="E25" s="32" t="s">
        <v>16</v>
      </c>
      <c r="F25" s="24">
        <f t="shared" ref="F25:R25" si="3">F23+F24</f>
        <v>30000</v>
      </c>
      <c r="G25" s="24">
        <f t="shared" si="3"/>
        <v>30000</v>
      </c>
      <c r="H25" s="24">
        <f t="shared" si="3"/>
        <v>30000</v>
      </c>
      <c r="I25" s="24">
        <f t="shared" si="3"/>
        <v>30000</v>
      </c>
      <c r="J25" s="24">
        <f t="shared" si="3"/>
        <v>30000</v>
      </c>
      <c r="K25" s="24">
        <f t="shared" si="3"/>
        <v>30000</v>
      </c>
      <c r="L25" s="24">
        <f t="shared" si="3"/>
        <v>30000</v>
      </c>
      <c r="M25" s="24">
        <f t="shared" si="3"/>
        <v>30000</v>
      </c>
      <c r="N25" s="24">
        <f t="shared" si="3"/>
        <v>30000</v>
      </c>
      <c r="O25" s="24">
        <f t="shared" si="3"/>
        <v>30000</v>
      </c>
      <c r="P25" s="24">
        <f t="shared" si="3"/>
        <v>30000</v>
      </c>
      <c r="Q25" s="24">
        <f t="shared" si="3"/>
        <v>30000</v>
      </c>
      <c r="R25" s="24">
        <f t="shared" si="3"/>
        <v>30000</v>
      </c>
      <c r="S25" s="4"/>
      <c r="T25" s="5" t="s">
        <v>16</v>
      </c>
      <c r="U25" s="12"/>
      <c r="V25" s="6"/>
    </row>
    <row r="26" spans="1:22">
      <c r="A26" s="7"/>
      <c r="B26" s="11"/>
      <c r="C26" s="12"/>
      <c r="D26" s="12"/>
      <c r="E26" s="12"/>
      <c r="F26" s="28"/>
      <c r="G26" s="28"/>
      <c r="H26" s="28"/>
      <c r="I26" s="28"/>
      <c r="J26" s="28"/>
      <c r="K26" s="4"/>
      <c r="L26" s="12"/>
      <c r="M26" s="12"/>
      <c r="N26" s="12"/>
      <c r="O26" s="12"/>
      <c r="P26" s="12"/>
      <c r="Q26" s="12"/>
      <c r="R26" s="12"/>
      <c r="S26" s="4"/>
      <c r="T26" s="5"/>
      <c r="U26" s="12"/>
      <c r="V26" s="6"/>
    </row>
    <row r="27" spans="1:22">
      <c r="A27" s="7"/>
      <c r="B27" s="11"/>
      <c r="C27" s="12"/>
      <c r="D27" s="12"/>
      <c r="E27" s="12"/>
      <c r="F27" s="31"/>
      <c r="G27" s="31"/>
      <c r="H27" s="31"/>
      <c r="I27" s="31"/>
      <c r="J27" s="31"/>
      <c r="K27" s="4"/>
      <c r="L27" s="12"/>
      <c r="M27" s="12"/>
      <c r="N27" s="12"/>
      <c r="O27" s="12"/>
      <c r="P27" s="12"/>
      <c r="Q27" s="12"/>
      <c r="R27" s="12"/>
      <c r="S27" s="4"/>
      <c r="T27" s="5"/>
      <c r="U27" s="12"/>
      <c r="V27" s="6"/>
    </row>
    <row r="28" spans="1:22">
      <c r="A28" s="7"/>
      <c r="B28" s="11"/>
      <c r="C28" s="12"/>
      <c r="D28" s="12"/>
      <c r="E28" s="30" t="s">
        <v>17</v>
      </c>
      <c r="F28" s="24">
        <f>F20+F25</f>
        <v>596000</v>
      </c>
      <c r="G28" s="24">
        <f t="shared" ref="G28:L28" si="4">G20+G25</f>
        <v>705794</v>
      </c>
      <c r="H28" s="24">
        <f t="shared" si="4"/>
        <v>800194</v>
      </c>
      <c r="I28" s="24">
        <f t="shared" si="4"/>
        <v>691252.8</v>
      </c>
      <c r="J28" s="24">
        <f t="shared" si="4"/>
        <v>793349.8</v>
      </c>
      <c r="K28" s="24">
        <f t="shared" si="4"/>
        <v>831365.64000000013</v>
      </c>
      <c r="L28" s="24">
        <f t="shared" si="4"/>
        <v>869381.48</v>
      </c>
      <c r="M28" s="24">
        <f t="shared" ref="M28:R28" si="5">M20+M25</f>
        <v>907397.32000000007</v>
      </c>
      <c r="N28" s="24">
        <f t="shared" si="5"/>
        <v>945413.15999999992</v>
      </c>
      <c r="O28" s="24">
        <f t="shared" si="5"/>
        <v>983429.00000000012</v>
      </c>
      <c r="P28" s="24">
        <f t="shared" si="5"/>
        <v>1021444.8400000001</v>
      </c>
      <c r="Q28" s="24">
        <f t="shared" si="5"/>
        <v>1059460.6799999997</v>
      </c>
      <c r="R28" s="24">
        <f t="shared" si="5"/>
        <v>850373.56</v>
      </c>
      <c r="S28" s="4"/>
      <c r="T28" s="20" t="s">
        <v>17</v>
      </c>
      <c r="U28" s="12"/>
      <c r="V28" s="6"/>
    </row>
    <row r="29" spans="1:22">
      <c r="A29" s="7"/>
      <c r="B29" s="11"/>
      <c r="C29" s="12"/>
      <c r="D29" s="12"/>
      <c r="E29" s="12"/>
      <c r="F29" s="33"/>
      <c r="G29" s="33"/>
      <c r="H29" s="33"/>
      <c r="I29" s="33"/>
      <c r="J29" s="33"/>
      <c r="K29" s="4"/>
      <c r="L29" s="12"/>
      <c r="M29" s="12"/>
      <c r="N29" s="12"/>
      <c r="O29" s="12"/>
      <c r="P29" s="12"/>
      <c r="Q29" s="12"/>
      <c r="R29" s="12"/>
      <c r="S29" s="4"/>
      <c r="T29" s="5"/>
      <c r="U29" s="5"/>
      <c r="V29" s="6"/>
    </row>
    <row r="30" spans="1:22">
      <c r="A30" s="7"/>
      <c r="B30" s="11"/>
      <c r="C30" s="12"/>
      <c r="D30" s="12" t="s">
        <v>18</v>
      </c>
      <c r="E30" s="45">
        <v>0.3</v>
      </c>
      <c r="F30" s="24">
        <f t="shared" ref="F30:R30" si="6">$E$30*F28</f>
        <v>178800</v>
      </c>
      <c r="G30" s="24">
        <f t="shared" si="6"/>
        <v>211738.19999999998</v>
      </c>
      <c r="H30" s="24">
        <f t="shared" si="6"/>
        <v>240058.19999999998</v>
      </c>
      <c r="I30" s="24">
        <f t="shared" si="6"/>
        <v>207375.84</v>
      </c>
      <c r="J30" s="24">
        <f t="shared" si="6"/>
        <v>238004.94</v>
      </c>
      <c r="K30" s="24">
        <f t="shared" si="6"/>
        <v>249409.69200000004</v>
      </c>
      <c r="L30" s="24">
        <f t="shared" si="6"/>
        <v>260814.44399999999</v>
      </c>
      <c r="M30" s="24">
        <f t="shared" si="6"/>
        <v>272219.196</v>
      </c>
      <c r="N30" s="24">
        <f t="shared" si="6"/>
        <v>283623.94799999997</v>
      </c>
      <c r="O30" s="24">
        <f t="shared" si="6"/>
        <v>295028.7</v>
      </c>
      <c r="P30" s="24">
        <f t="shared" si="6"/>
        <v>306433.45199999999</v>
      </c>
      <c r="Q30" s="24">
        <f t="shared" si="6"/>
        <v>317838.20399999991</v>
      </c>
      <c r="R30" s="24">
        <f t="shared" si="6"/>
        <v>255112.068</v>
      </c>
      <c r="S30" s="4"/>
      <c r="T30" s="20" t="s">
        <v>19</v>
      </c>
      <c r="U30" s="5"/>
      <c r="V30" s="6"/>
    </row>
    <row r="31" spans="1:22">
      <c r="A31" s="7"/>
      <c r="B31" s="11"/>
      <c r="C31" s="12"/>
      <c r="D31" s="12"/>
      <c r="E31" s="12"/>
      <c r="F31" s="31"/>
      <c r="G31" s="28"/>
      <c r="H31" s="31"/>
      <c r="I31" s="31"/>
      <c r="J31" s="31"/>
      <c r="K31" s="4"/>
      <c r="L31" s="12"/>
      <c r="M31" s="12"/>
      <c r="N31" s="12"/>
      <c r="O31" s="12"/>
      <c r="P31" s="12"/>
      <c r="Q31" s="12"/>
      <c r="R31" s="12"/>
      <c r="S31" s="4"/>
      <c r="T31" s="5"/>
      <c r="U31" s="5"/>
      <c r="V31" s="6"/>
    </row>
    <row r="32" spans="1:22">
      <c r="A32" s="7"/>
      <c r="B32" s="11"/>
      <c r="C32" s="12"/>
      <c r="D32" s="12"/>
      <c r="E32" s="30" t="s">
        <v>20</v>
      </c>
      <c r="F32" s="24">
        <f>F28-F30</f>
        <v>417200</v>
      </c>
      <c r="G32" s="24">
        <f t="shared" ref="G32:R32" si="7">G28-G30</f>
        <v>494055.80000000005</v>
      </c>
      <c r="H32" s="24">
        <f t="shared" si="7"/>
        <v>560135.80000000005</v>
      </c>
      <c r="I32" s="24">
        <f t="shared" si="7"/>
        <v>483876.96000000008</v>
      </c>
      <c r="J32" s="24">
        <f t="shared" si="7"/>
        <v>555344.8600000001</v>
      </c>
      <c r="K32" s="24">
        <f t="shared" si="7"/>
        <v>581955.94800000009</v>
      </c>
      <c r="L32" s="24">
        <f t="shared" si="7"/>
        <v>608567.03599999996</v>
      </c>
      <c r="M32" s="24">
        <f t="shared" si="7"/>
        <v>635178.12400000007</v>
      </c>
      <c r="N32" s="24">
        <f t="shared" si="7"/>
        <v>661789.21199999994</v>
      </c>
      <c r="O32" s="24">
        <f t="shared" si="7"/>
        <v>688400.3</v>
      </c>
      <c r="P32" s="24">
        <f t="shared" si="7"/>
        <v>715011.38800000004</v>
      </c>
      <c r="Q32" s="24">
        <f t="shared" si="7"/>
        <v>741622.47599999979</v>
      </c>
      <c r="R32" s="24">
        <f t="shared" si="7"/>
        <v>595261.49200000009</v>
      </c>
      <c r="S32" s="4"/>
      <c r="T32" s="20" t="s">
        <v>20</v>
      </c>
      <c r="U32" s="5"/>
      <c r="V32" s="6"/>
    </row>
    <row r="33" spans="1:22">
      <c r="A33" s="7"/>
      <c r="B33" s="11"/>
      <c r="C33" s="12"/>
      <c r="D33" s="12"/>
      <c r="E33" s="12"/>
      <c r="F33" s="31"/>
      <c r="G33" s="31"/>
      <c r="H33" s="31"/>
      <c r="I33" s="31"/>
      <c r="J33" s="31"/>
      <c r="K33" s="31"/>
      <c r="L33" s="31"/>
      <c r="M33" s="31"/>
      <c r="N33" s="31"/>
      <c r="O33" s="31"/>
      <c r="P33" s="31"/>
      <c r="Q33" s="31"/>
      <c r="R33" s="31"/>
      <c r="S33" s="4"/>
      <c r="T33" s="34"/>
      <c r="U33" s="31"/>
      <c r="V33" s="6"/>
    </row>
    <row r="34" spans="1:22">
      <c r="A34" s="7"/>
      <c r="B34" s="11"/>
      <c r="C34" s="12"/>
      <c r="D34" s="12"/>
      <c r="E34" s="12"/>
      <c r="F34" s="28"/>
      <c r="G34" s="28"/>
      <c r="H34" s="28"/>
      <c r="I34" s="28"/>
      <c r="J34" s="28"/>
      <c r="K34" s="28"/>
      <c r="L34" s="28"/>
      <c r="M34" s="28"/>
      <c r="N34" s="28"/>
      <c r="O34" s="28"/>
      <c r="P34" s="28"/>
      <c r="Q34" s="28"/>
      <c r="R34" s="28"/>
      <c r="S34" s="4"/>
      <c r="T34" s="35"/>
      <c r="U34" s="28"/>
      <c r="V34" s="6"/>
    </row>
    <row r="35" spans="1:22">
      <c r="A35" s="7"/>
      <c r="B35" s="11"/>
      <c r="C35" s="12"/>
      <c r="D35" s="12"/>
      <c r="E35" s="12"/>
      <c r="F35" s="28"/>
      <c r="G35" s="28"/>
      <c r="H35" s="28"/>
      <c r="I35" s="28"/>
      <c r="J35" s="28"/>
      <c r="K35" s="28"/>
      <c r="L35" s="28"/>
      <c r="M35" s="28"/>
      <c r="N35" s="28"/>
      <c r="O35" s="28"/>
      <c r="P35" s="28"/>
      <c r="Q35" s="28"/>
      <c r="R35" s="28"/>
      <c r="S35" s="4"/>
      <c r="T35" s="35"/>
      <c r="U35" s="28"/>
      <c r="V35" s="6"/>
    </row>
    <row r="36" spans="1:22">
      <c r="A36" s="7"/>
      <c r="B36" s="11"/>
      <c r="C36" s="22" t="s">
        <v>21</v>
      </c>
      <c r="D36" s="12"/>
      <c r="E36" s="12"/>
      <c r="F36" s="28"/>
      <c r="G36" s="28"/>
      <c r="H36" s="28"/>
      <c r="I36" s="28"/>
      <c r="J36" s="28"/>
      <c r="K36" s="28"/>
      <c r="L36" s="28"/>
      <c r="M36" s="28"/>
      <c r="N36" s="28"/>
      <c r="O36" s="28"/>
      <c r="P36" s="28"/>
      <c r="Q36" s="28"/>
      <c r="R36" s="28"/>
      <c r="S36" s="28"/>
      <c r="T36" s="35"/>
      <c r="U36" s="28"/>
      <c r="V36" s="6"/>
    </row>
    <row r="37" spans="1:22">
      <c r="A37" s="7"/>
      <c r="B37" s="11"/>
      <c r="C37" s="12"/>
      <c r="D37" s="12"/>
      <c r="E37" s="12"/>
      <c r="F37" s="28"/>
      <c r="G37" s="28"/>
      <c r="H37" s="28"/>
      <c r="I37" s="28"/>
      <c r="J37" s="28"/>
      <c r="K37" s="28"/>
      <c r="L37" s="28"/>
      <c r="M37" s="28"/>
      <c r="N37" s="28"/>
      <c r="O37" s="28"/>
      <c r="P37" s="28"/>
      <c r="Q37" s="28"/>
      <c r="R37" s="28"/>
      <c r="S37" s="28"/>
      <c r="T37" s="35"/>
      <c r="U37" s="28"/>
      <c r="V37" s="6"/>
    </row>
    <row r="38" spans="1:22">
      <c r="A38" s="7"/>
      <c r="B38" s="11"/>
      <c r="C38" s="52" t="s">
        <v>28</v>
      </c>
      <c r="D38" s="12"/>
      <c r="E38" s="12" t="s">
        <v>27</v>
      </c>
      <c r="F38" s="28"/>
      <c r="G38" s="28"/>
      <c r="H38" s="28"/>
      <c r="I38" s="28"/>
      <c r="J38" s="28"/>
      <c r="K38" s="28"/>
      <c r="L38" s="28"/>
      <c r="M38" s="28"/>
      <c r="N38" s="28"/>
      <c r="O38" s="28"/>
      <c r="P38" s="28"/>
      <c r="Q38" s="28"/>
      <c r="R38" s="28"/>
      <c r="S38" s="28"/>
      <c r="T38" s="35"/>
      <c r="U38" s="28"/>
      <c r="V38" s="6"/>
    </row>
    <row r="39" spans="1:22">
      <c r="A39" s="7"/>
      <c r="B39" s="11"/>
      <c r="C39" s="12"/>
      <c r="D39" s="36" t="s">
        <v>22</v>
      </c>
      <c r="E39" s="51">
        <v>0.15</v>
      </c>
      <c r="F39" s="44">
        <f>F8*$E$39</f>
        <v>300000</v>
      </c>
      <c r="G39" s="44">
        <f t="shared" ref="G39:I39" si="8">G8*$E$39</f>
        <v>301515</v>
      </c>
      <c r="H39" s="44">
        <f t="shared" si="8"/>
        <v>316515</v>
      </c>
      <c r="I39" s="44">
        <f t="shared" si="8"/>
        <v>328515</v>
      </c>
      <c r="J39" s="28"/>
      <c r="K39" s="28"/>
      <c r="L39" s="28"/>
      <c r="M39" s="28"/>
      <c r="N39" s="28"/>
      <c r="O39" s="28"/>
      <c r="P39" s="28"/>
      <c r="Q39" s="28"/>
      <c r="R39" s="28"/>
      <c r="S39" s="28"/>
      <c r="T39" s="35"/>
      <c r="U39" s="28"/>
      <c r="V39" s="6"/>
    </row>
    <row r="40" spans="1:22">
      <c r="A40" s="7"/>
      <c r="B40" s="11"/>
      <c r="C40" s="12"/>
      <c r="D40" s="36" t="s">
        <v>23</v>
      </c>
      <c r="E40" s="51">
        <v>0.25</v>
      </c>
      <c r="F40" s="44">
        <f>F8*$E$40</f>
        <v>500000</v>
      </c>
      <c r="G40" s="44">
        <f t="shared" ref="G40:I40" si="9">G8*$E$40</f>
        <v>502525</v>
      </c>
      <c r="H40" s="44">
        <f t="shared" si="9"/>
        <v>527525</v>
      </c>
      <c r="I40" s="44">
        <f t="shared" si="9"/>
        <v>547525</v>
      </c>
      <c r="J40" s="28"/>
      <c r="K40" s="28"/>
      <c r="L40" s="28"/>
      <c r="M40" s="28"/>
      <c r="N40" s="28"/>
      <c r="O40" s="28"/>
      <c r="P40" s="28"/>
      <c r="Q40" s="28"/>
      <c r="R40" s="28"/>
      <c r="S40" s="28"/>
      <c r="T40" s="35"/>
      <c r="U40" s="28"/>
      <c r="V40" s="6"/>
    </row>
    <row r="41" spans="1:22">
      <c r="A41" s="7"/>
      <c r="B41" s="11"/>
      <c r="C41" s="12"/>
      <c r="D41" s="36" t="s">
        <v>24</v>
      </c>
      <c r="E41" s="51">
        <v>0.08</v>
      </c>
      <c r="F41" s="44">
        <f>F8*$E$41</f>
        <v>160000</v>
      </c>
      <c r="G41" s="44">
        <f t="shared" ref="G41:I41" si="10">G8*$E$41</f>
        <v>160808</v>
      </c>
      <c r="H41" s="44">
        <f t="shared" si="10"/>
        <v>168808</v>
      </c>
      <c r="I41" s="44">
        <f t="shared" si="10"/>
        <v>175208</v>
      </c>
      <c r="J41" s="28"/>
      <c r="K41" s="28"/>
      <c r="L41" s="28"/>
      <c r="M41" s="28"/>
      <c r="N41" s="28"/>
      <c r="O41" s="28"/>
      <c r="P41" s="28"/>
      <c r="Q41" s="28"/>
      <c r="R41" s="28"/>
      <c r="S41" s="28"/>
      <c r="T41" s="35"/>
      <c r="U41" s="28"/>
      <c r="V41" s="6"/>
    </row>
    <row r="42" spans="1:22">
      <c r="A42" s="7"/>
      <c r="B42" s="11"/>
      <c r="C42" s="12"/>
      <c r="D42" s="12"/>
      <c r="E42" s="37"/>
      <c r="F42" s="28"/>
      <c r="G42" s="28"/>
      <c r="H42" s="28"/>
      <c r="I42" s="28"/>
      <c r="J42" s="28"/>
      <c r="K42" s="28"/>
      <c r="L42" s="28"/>
      <c r="M42" s="28"/>
      <c r="N42" s="28"/>
      <c r="O42" s="28"/>
      <c r="P42" s="28"/>
      <c r="Q42" s="28"/>
      <c r="R42" s="28"/>
      <c r="S42" s="28"/>
      <c r="T42" s="28"/>
      <c r="U42" s="28"/>
      <c r="V42" s="6"/>
    </row>
    <row r="43" spans="1:22" ht="13" thickBot="1">
      <c r="A43" s="7"/>
      <c r="B43" s="38"/>
      <c r="C43" s="39"/>
      <c r="D43" s="39"/>
      <c r="E43" s="39"/>
      <c r="F43" s="39"/>
      <c r="G43" s="39"/>
      <c r="H43" s="39"/>
      <c r="I43" s="39"/>
      <c r="J43" s="39"/>
      <c r="K43" s="39"/>
      <c r="L43" s="39"/>
      <c r="M43" s="39"/>
      <c r="N43" s="39"/>
      <c r="O43" s="39"/>
      <c r="P43" s="39"/>
      <c r="Q43" s="39"/>
      <c r="R43" s="39"/>
      <c r="S43" s="39"/>
      <c r="T43" s="39"/>
      <c r="U43" s="39"/>
      <c r="V43" s="6"/>
    </row>
    <row r="44" spans="1:22" ht="13" thickBot="1">
      <c r="A44" s="7"/>
      <c r="B44" s="12"/>
      <c r="C44" s="12"/>
      <c r="D44" s="12"/>
      <c r="E44" s="12"/>
      <c r="F44" s="12"/>
      <c r="G44" s="12"/>
      <c r="H44" s="12"/>
      <c r="I44" s="12"/>
      <c r="J44" s="12"/>
      <c r="K44" s="12"/>
      <c r="L44" s="12"/>
      <c r="M44" s="12"/>
      <c r="N44" s="12"/>
      <c r="O44" s="12"/>
      <c r="P44" s="12"/>
      <c r="Q44" s="12"/>
      <c r="R44" s="12"/>
      <c r="S44" s="12"/>
      <c r="T44" s="12"/>
      <c r="U44" s="12"/>
      <c r="V44" s="6"/>
    </row>
    <row r="45" spans="1:22" ht="3" customHeight="1" thickTop="1">
      <c r="A45" s="7"/>
      <c r="B45" s="40"/>
      <c r="C45" s="40"/>
      <c r="D45" s="40"/>
      <c r="E45" s="40"/>
      <c r="F45" s="40"/>
      <c r="G45" s="40"/>
      <c r="H45" s="40"/>
      <c r="I45" s="40"/>
      <c r="J45" s="40"/>
      <c r="K45" s="40"/>
      <c r="L45" s="40"/>
      <c r="M45" s="40"/>
      <c r="N45" s="40"/>
      <c r="O45" s="40"/>
      <c r="P45" s="40"/>
      <c r="Q45" s="40"/>
      <c r="R45" s="40"/>
      <c r="S45" s="40"/>
      <c r="T45" s="40"/>
      <c r="U45" s="40"/>
      <c r="V45" s="6"/>
    </row>
    <row r="46" spans="1:22">
      <c r="A46" s="7"/>
      <c r="B46" s="12"/>
      <c r="C46" s="12"/>
      <c r="D46" s="12"/>
      <c r="E46" s="12"/>
      <c r="F46" s="12"/>
      <c r="G46" s="12"/>
      <c r="H46" s="12"/>
      <c r="I46" s="12"/>
      <c r="J46" s="12"/>
      <c r="K46" s="12"/>
      <c r="L46" s="12"/>
      <c r="M46" s="12"/>
      <c r="N46" s="12"/>
      <c r="O46" s="12"/>
      <c r="P46" s="12"/>
      <c r="Q46" s="12"/>
      <c r="R46" s="12"/>
      <c r="S46" s="12"/>
      <c r="T46" s="12"/>
      <c r="U46" s="12"/>
      <c r="V46" s="6"/>
    </row>
    <row r="47" spans="1:22">
      <c r="A47" s="7"/>
      <c r="B47" s="120"/>
      <c r="C47" s="120"/>
      <c r="D47" s="120"/>
      <c r="E47" s="120"/>
      <c r="F47" s="120"/>
      <c r="G47" s="120"/>
      <c r="H47" s="49"/>
      <c r="I47" s="49"/>
      <c r="J47" s="49"/>
      <c r="K47" s="49"/>
      <c r="L47" s="49"/>
      <c r="M47" s="49"/>
      <c r="N47" s="49"/>
      <c r="O47" s="49"/>
      <c r="P47" s="49"/>
      <c r="Q47" s="49"/>
      <c r="R47" s="49"/>
      <c r="S47" s="49"/>
      <c r="T47" s="49"/>
      <c r="U47" s="49"/>
      <c r="V47" s="6"/>
    </row>
    <row r="48" spans="1:22">
      <c r="A48" s="7"/>
      <c r="B48" s="12"/>
      <c r="C48" s="12"/>
      <c r="D48" s="12"/>
      <c r="E48" s="12"/>
      <c r="F48" s="12"/>
      <c r="G48" s="12"/>
      <c r="H48" s="12"/>
      <c r="I48" s="12"/>
      <c r="J48" s="12"/>
      <c r="K48" s="12"/>
      <c r="L48" s="12"/>
      <c r="M48" s="12"/>
      <c r="N48" s="12"/>
      <c r="O48" s="12"/>
      <c r="P48" s="12"/>
      <c r="Q48" s="12"/>
      <c r="R48" s="12"/>
      <c r="S48" s="12"/>
      <c r="T48" s="5"/>
      <c r="U48" s="12"/>
      <c r="V48" s="6"/>
    </row>
    <row r="49" spans="1:22">
      <c r="A49" s="7"/>
      <c r="B49" s="12"/>
      <c r="C49" s="12"/>
      <c r="D49" s="12"/>
      <c r="E49" s="12"/>
      <c r="F49" s="12"/>
      <c r="G49" s="12"/>
      <c r="H49" s="12"/>
      <c r="I49" s="12"/>
      <c r="J49" s="12"/>
      <c r="K49" s="12"/>
      <c r="L49" s="12"/>
      <c r="M49" s="12"/>
      <c r="N49" s="12"/>
      <c r="O49" s="12"/>
      <c r="P49" s="12"/>
      <c r="Q49" s="12"/>
      <c r="R49" s="12"/>
      <c r="S49" s="12"/>
      <c r="T49" s="5"/>
      <c r="U49" s="12"/>
      <c r="V49" s="6"/>
    </row>
    <row r="50" spans="1:22" ht="1" customHeight="1" thickBot="1">
      <c r="A50" s="41"/>
      <c r="B50" s="42"/>
      <c r="C50" s="42"/>
      <c r="D50" s="42"/>
      <c r="E50" s="42"/>
      <c r="F50" s="42"/>
      <c r="G50" s="42"/>
      <c r="H50" s="42"/>
      <c r="I50" s="42"/>
      <c r="J50" s="42"/>
      <c r="K50" s="42"/>
      <c r="L50" s="42"/>
      <c r="M50" s="6"/>
      <c r="N50" s="1"/>
      <c r="O50" s="1"/>
      <c r="P50" s="1"/>
      <c r="Q50" s="1"/>
      <c r="R50" s="1"/>
      <c r="S50" s="1"/>
      <c r="T50" s="2"/>
      <c r="U50" s="1"/>
      <c r="V50" s="1"/>
    </row>
    <row r="51" spans="1:22" ht="13" thickTop="1">
      <c r="M51" s="47"/>
      <c r="N51" s="47"/>
      <c r="O51" s="47"/>
      <c r="P51" s="47"/>
      <c r="Q51" s="47"/>
      <c r="R51" s="47"/>
      <c r="S51" s="47"/>
      <c r="T51" s="48"/>
      <c r="U51" s="47"/>
      <c r="V51" s="47"/>
    </row>
  </sheetData>
  <scenarios current="0" show="0">
    <scenario name="sample6" locked="1" count="27" user="Author">
      <inputCells r="F8" val="2000000" numFmtId="165"/>
      <inputCells r="G8" val="1500000" numFmtId="165"/>
      <inputCells r="H8" val="1300000" numFmtId="165"/>
      <inputCells r="I8" val="2010100" numFmtId="165"/>
      <inputCells r="F17" val="1250" numFmtId="165"/>
      <inputCells r="G17" val="1250" numFmtId="165"/>
      <inputCells r="H17" val="1250" numFmtId="165"/>
      <inputCells r="I17" val="1250" numFmtId="165"/>
      <inputCells r="F23" val="100000" numFmtId="165"/>
      <inputCells r="G23" val="10000" numFmtId="165"/>
      <inputCells r="H23" val="3000" numFmtId="165"/>
      <inputCells r="I23" val="405700" numFmtId="165"/>
      <inputCells r="F24" val="20000" numFmtId="165"/>
      <inputCells r="G24" val="50000" numFmtId="165"/>
      <inputCells r="H24" val="100000" numFmtId="165"/>
      <inputCells r="I24" val="200000" numFmtId="165"/>
      <inputCells r="E30" val="0.3" numFmtId="9"/>
      <inputCells r="F53" undone="1" val="10"/>
      <inputCells r="F52" undone="1" val="30"/>
      <inputCells r="K49" undone="1" val="1250000" numFmtId="165"/>
      <inputCells r="J49" undone="1" val="125000" numFmtId="165"/>
      <inputCells r="I49" undone="1" val="125000" numFmtId="165"/>
      <inputCells r="H49" undone="1" val="125000" numFmtId="165"/>
      <inputCells r="K48" undone="1" val="500000" numFmtId="165"/>
      <inputCells r="J48" undone="1" val="500000" numFmtId="165"/>
      <inputCells r="I48" undone="1" val="500000" numFmtId="165"/>
      <inputCells r="H48" undone="1" val="500000" numFmtId="165"/>
    </scenario>
    <scenario name="current6" locked="1" count="27" user="Author">
      <inputCells r="F8" val=""/>
      <inputCells r="G8" val=""/>
      <inputCells r="H8" val=""/>
      <inputCells r="I8" val=""/>
      <inputCells r="F17" val=""/>
      <inputCells r="G17" val=""/>
      <inputCells r="H17" val=""/>
      <inputCells r="I17" val=""/>
      <inputCells r="F23" val=""/>
      <inputCells r="G23" val=""/>
      <inputCells r="H23" val=""/>
      <inputCells r="I23" val=""/>
      <inputCells r="F24" val=""/>
      <inputCells r="G24" val=""/>
      <inputCells r="H24" val=""/>
      <inputCells r="I24" val=""/>
      <inputCells r="E30" val=""/>
      <inputCells r="F53" undone="1" val=""/>
      <inputCells r="F52" undone="1" val=""/>
      <inputCells r="K49" undone="1" val=""/>
      <inputCells r="J49" undone="1" val=""/>
      <inputCells r="I49" undone="1" val=""/>
      <inputCells r="H49" undone="1" val=""/>
      <inputCells r="K48" undone="1" val=""/>
      <inputCells r="J48" undone="1" val=""/>
      <inputCells r="I48" undone="1" val=""/>
      <inputCells r="H48" undone="1" val=""/>
    </scenario>
  </scenarios>
  <mergeCells count="1">
    <mergeCell ref="B47:G47"/>
  </mergeCells>
  <phoneticPr fontId="0" type="noConversion"/>
  <printOptions horizontalCentered="1"/>
  <pageMargins left="0.5" right="0.5" top="0.5" bottom="0.5" header="0.5" footer="0.5"/>
  <pageSetup scale="73" orientation="landscape" blackAndWhite="1" horizontalDpi="300" verticalDpi="300"/>
  <headerFooter alignWithMargins="0"/>
  <rowBreaks count="1" manualBreakCount="1">
    <brk id="50" max="16383"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I44" sqref="I44"/>
    </sheetView>
  </sheetViews>
  <sheetFormatPr baseColWidth="10" defaultColWidth="8.83203125" defaultRowHeight="12" x14ac:dyDescent="0"/>
  <cols>
    <col min="2" max="2" width="17.1640625" customWidth="1"/>
    <col min="3" max="3" width="17.33203125" customWidth="1"/>
  </cols>
  <sheetData>
    <row r="1" spans="1:1" ht="27">
      <c r="A1" s="55" t="s">
        <v>29</v>
      </c>
    </row>
    <row r="2" spans="1:1">
      <c r="A2" s="54"/>
    </row>
    <row r="3" spans="1:1" ht="15">
      <c r="A3" s="67" t="s">
        <v>48</v>
      </c>
    </row>
    <row r="4" spans="1:1" ht="15">
      <c r="A4" s="68" t="s">
        <v>49</v>
      </c>
    </row>
    <row r="5" spans="1:1" ht="25">
      <c r="A5" s="57" t="s">
        <v>30</v>
      </c>
    </row>
    <row r="6" spans="1:1">
      <c r="A6" s="54"/>
    </row>
    <row r="7" spans="1:1" ht="15">
      <c r="A7" s="68" t="s">
        <v>50</v>
      </c>
    </row>
    <row r="8" spans="1:1" ht="15">
      <c r="A8" s="68" t="s">
        <v>51</v>
      </c>
    </row>
    <row r="9" spans="1:1" ht="25">
      <c r="A9" s="57" t="s">
        <v>31</v>
      </c>
    </row>
    <row r="10" spans="1:1">
      <c r="A10" s="54"/>
    </row>
    <row r="11" spans="1:1" ht="17">
      <c r="A11" s="58" t="s">
        <v>32</v>
      </c>
    </row>
    <row r="12" spans="1:1">
      <c r="A12" s="54"/>
    </row>
    <row r="13" spans="1:1">
      <c r="A13" s="56" t="s">
        <v>33</v>
      </c>
    </row>
    <row r="14" spans="1:1">
      <c r="A14" s="59"/>
    </row>
    <row r="15" spans="1:1" ht="13">
      <c r="A15" s="60" t="s">
        <v>34</v>
      </c>
    </row>
    <row r="16" spans="1:1" ht="13">
      <c r="A16" s="60" t="s">
        <v>35</v>
      </c>
    </row>
    <row r="17" spans="1:10" ht="13">
      <c r="A17" s="60" t="s">
        <v>36</v>
      </c>
    </row>
    <row r="18" spans="1:10">
      <c r="A18" s="54"/>
    </row>
    <row r="19" spans="1:10" ht="25">
      <c r="A19" s="57" t="s">
        <v>37</v>
      </c>
    </row>
    <row r="20" spans="1:10">
      <c r="A20" s="59"/>
    </row>
    <row r="21" spans="1:10" ht="13">
      <c r="A21" s="61" t="s">
        <v>38</v>
      </c>
    </row>
    <row r="22" spans="1:10">
      <c r="A22" s="62"/>
    </row>
    <row r="23" spans="1:10">
      <c r="A23" s="62"/>
    </row>
    <row r="24" spans="1:10">
      <c r="A24" s="62"/>
    </row>
    <row r="25" spans="1:10" ht="15">
      <c r="E25" s="69" t="s">
        <v>39</v>
      </c>
      <c r="F25" s="70"/>
      <c r="G25" s="70"/>
      <c r="H25" s="70"/>
      <c r="I25" s="70"/>
      <c r="J25" s="70"/>
    </row>
    <row r="26" spans="1:10">
      <c r="A26" s="54"/>
    </row>
    <row r="27" spans="1:10" ht="25">
      <c r="A27" s="57" t="s">
        <v>40</v>
      </c>
    </row>
    <row r="28" spans="1:10">
      <c r="A28" s="54"/>
    </row>
    <row r="29" spans="1:10" ht="13" thickBot="1">
      <c r="A29" s="54"/>
    </row>
    <row r="30" spans="1:10" ht="14" thickBot="1">
      <c r="A30" s="63"/>
      <c r="B30" s="64" t="s">
        <v>41</v>
      </c>
      <c r="C30" s="64" t="s">
        <v>42</v>
      </c>
    </row>
    <row r="31" spans="1:10" ht="14" thickBot="1">
      <c r="A31" s="64">
        <v>1</v>
      </c>
      <c r="B31" s="65" t="s">
        <v>43</v>
      </c>
      <c r="C31" s="65" t="s">
        <v>44</v>
      </c>
    </row>
    <row r="32" spans="1:10" ht="14" thickBot="1">
      <c r="A32" s="64">
        <v>2</v>
      </c>
      <c r="B32" s="63">
        <v>6</v>
      </c>
      <c r="C32" s="63">
        <v>20</v>
      </c>
    </row>
    <row r="33" spans="1:3" ht="14" thickBot="1">
      <c r="A33" s="64">
        <v>3</v>
      </c>
      <c r="B33" s="66">
        <v>7</v>
      </c>
      <c r="C33" s="66">
        <v>28</v>
      </c>
    </row>
    <row r="34" spans="1:3" ht="14" thickBot="1">
      <c r="A34" s="64">
        <v>4</v>
      </c>
      <c r="B34" s="63">
        <v>9</v>
      </c>
      <c r="C34" s="63">
        <v>31</v>
      </c>
    </row>
    <row r="35" spans="1:3" ht="14" thickBot="1">
      <c r="A35" s="64">
        <v>5</v>
      </c>
      <c r="B35" s="66">
        <v>15</v>
      </c>
      <c r="C35" s="66">
        <v>38</v>
      </c>
    </row>
    <row r="36" spans="1:3" ht="14" thickBot="1">
      <c r="A36" s="64">
        <v>6</v>
      </c>
      <c r="B36" s="63">
        <v>21</v>
      </c>
      <c r="C36" s="63">
        <v>40</v>
      </c>
    </row>
    <row r="37" spans="1:3" ht="27" thickBot="1">
      <c r="A37" s="64">
        <v>7</v>
      </c>
      <c r="B37" s="65" t="s">
        <v>45</v>
      </c>
      <c r="C37" s="65" t="s">
        <v>46</v>
      </c>
    </row>
    <row r="38" spans="1:3" ht="53" thickBot="1">
      <c r="A38" s="64">
        <v>8</v>
      </c>
      <c r="B38" s="71" t="s">
        <v>52</v>
      </c>
      <c r="C38" s="63" t="s">
        <v>47</v>
      </c>
    </row>
  </sheetData>
  <hyperlinks>
    <hyperlink ref="A3" r:id="rId1" display="javascript:AppendPopup(this,'413570708_1')"/>
    <hyperlink ref="A13" r:id="rId2" display="javascript:AppendPopup(this,'728174354_2')"/>
  </hyperlinks>
  <pageMargins left="0.7" right="0.7" top="0.75" bottom="0.75" header="0.3" footer="0.3"/>
  <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I16" sqref="I16"/>
    </sheetView>
  </sheetViews>
  <sheetFormatPr baseColWidth="10" defaultColWidth="8.83203125" defaultRowHeight="12" x14ac:dyDescent="0"/>
  <cols>
    <col min="1" max="1" width="18.6640625" customWidth="1"/>
    <col min="2" max="2" width="27.1640625" customWidth="1"/>
  </cols>
  <sheetData>
    <row r="1" spans="1:2" ht="29">
      <c r="A1" s="94" t="s">
        <v>93</v>
      </c>
    </row>
    <row r="2" spans="1:2" ht="15">
      <c r="A2" s="83" t="s">
        <v>114</v>
      </c>
    </row>
    <row r="3" spans="1:2" ht="15">
      <c r="A3" s="83" t="s">
        <v>115</v>
      </c>
    </row>
    <row r="4" spans="1:2" ht="15">
      <c r="A4" s="83" t="s">
        <v>116</v>
      </c>
    </row>
    <row r="5" spans="1:2" ht="15">
      <c r="A5" s="83" t="s">
        <v>117</v>
      </c>
    </row>
    <row r="7" spans="1:2" ht="26" thickBot="1">
      <c r="A7" s="84" t="s">
        <v>94</v>
      </c>
    </row>
    <row r="8" spans="1:2" ht="41" thickBot="1">
      <c r="A8" s="85" t="s">
        <v>95</v>
      </c>
      <c r="B8" s="85" t="s">
        <v>96</v>
      </c>
    </row>
    <row r="9" spans="1:2" ht="20">
      <c r="A9" s="86" t="s">
        <v>97</v>
      </c>
      <c r="B9" s="89" t="s">
        <v>156</v>
      </c>
    </row>
    <row r="10" spans="1:2" ht="20">
      <c r="A10" s="87" t="s">
        <v>98</v>
      </c>
      <c r="B10" s="87">
        <v>1.55</v>
      </c>
    </row>
    <row r="11" spans="1:2" ht="20">
      <c r="A11" s="86" t="s">
        <v>99</v>
      </c>
      <c r="B11" s="86">
        <v>2.35</v>
      </c>
    </row>
    <row r="12" spans="1:2" ht="20">
      <c r="A12" s="87" t="s">
        <v>100</v>
      </c>
      <c r="B12" s="87">
        <v>2.2200000000000002</v>
      </c>
    </row>
    <row r="13" spans="1:2" ht="20">
      <c r="A13" s="86" t="s">
        <v>101</v>
      </c>
      <c r="B13" s="86">
        <v>2.34</v>
      </c>
    </row>
    <row r="14" spans="1:2" ht="20">
      <c r="A14" s="87" t="s">
        <v>102</v>
      </c>
      <c r="B14" s="87">
        <v>2.54</v>
      </c>
    </row>
    <row r="15" spans="1:2" ht="20">
      <c r="A15" s="86" t="s">
        <v>103</v>
      </c>
      <c r="B15" s="86">
        <v>2.5499999999999998</v>
      </c>
    </row>
    <row r="16" spans="1:2" ht="20">
      <c r="A16" s="87" t="s">
        <v>104</v>
      </c>
      <c r="B16" s="87">
        <v>2.75</v>
      </c>
    </row>
    <row r="17" spans="1:2" ht="20">
      <c r="A17" s="86" t="s">
        <v>105</v>
      </c>
      <c r="B17" s="86">
        <v>3.11</v>
      </c>
    </row>
    <row r="18" spans="1:2" ht="20">
      <c r="A18" s="87" t="s">
        <v>106</v>
      </c>
      <c r="B18" s="87">
        <v>3.24</v>
      </c>
    </row>
    <row r="19" spans="1:2" ht="20">
      <c r="A19" s="86" t="s">
        <v>107</v>
      </c>
      <c r="B19" s="86">
        <v>3.15</v>
      </c>
    </row>
    <row r="20" spans="1:2" ht="20">
      <c r="A20" s="86"/>
      <c r="B20" s="86"/>
    </row>
    <row r="38" spans="1:1" ht="15">
      <c r="A38" s="88" t="s">
        <v>108</v>
      </c>
    </row>
    <row r="39" spans="1:1" ht="13">
      <c r="A39" s="90" t="s">
        <v>109</v>
      </c>
    </row>
    <row r="55" spans="1:1" ht="29">
      <c r="A55" s="82" t="s">
        <v>137</v>
      </c>
    </row>
    <row r="56" spans="1:1" ht="15">
      <c r="A56" s="88" t="s">
        <v>133</v>
      </c>
    </row>
    <row r="57" spans="1:1" ht="15">
      <c r="A57" s="88" t="s">
        <v>134</v>
      </c>
    </row>
    <row r="58" spans="1:1" ht="15">
      <c r="A58" s="88" t="s">
        <v>135</v>
      </c>
    </row>
    <row r="59" spans="1:1" ht="15">
      <c r="A59" s="88"/>
    </row>
    <row r="60" spans="1:1" ht="29">
      <c r="A60" s="82" t="s">
        <v>136</v>
      </c>
    </row>
    <row r="61" spans="1:1" ht="15">
      <c r="A61" s="88" t="s">
        <v>138</v>
      </c>
    </row>
    <row r="62" spans="1:1" ht="15">
      <c r="A62" s="88" t="s">
        <v>139</v>
      </c>
    </row>
    <row r="63" spans="1:1" ht="15">
      <c r="A63" s="88"/>
    </row>
    <row r="64" spans="1:1" ht="29">
      <c r="A64" s="82" t="s">
        <v>110</v>
      </c>
    </row>
    <row r="65" spans="1:1" ht="15">
      <c r="A65" s="88" t="s">
        <v>145</v>
      </c>
    </row>
    <row r="66" spans="1:1" ht="15">
      <c r="A66" s="88" t="s">
        <v>146</v>
      </c>
    </row>
    <row r="67" spans="1:1" ht="15">
      <c r="A67" s="88"/>
    </row>
    <row r="68" spans="1:1" ht="15">
      <c r="A68" s="91" t="s">
        <v>140</v>
      </c>
    </row>
    <row r="69" spans="1:1" ht="15">
      <c r="A69" s="91"/>
    </row>
    <row r="70" spans="1:1" ht="15">
      <c r="A70" s="91" t="s">
        <v>141</v>
      </c>
    </row>
    <row r="71" spans="1:1" ht="15">
      <c r="A71" s="88" t="s">
        <v>142</v>
      </c>
    </row>
    <row r="72" spans="1:1" ht="15">
      <c r="A72" s="88"/>
    </row>
    <row r="73" spans="1:1" ht="29">
      <c r="A73" s="82" t="s">
        <v>111</v>
      </c>
    </row>
    <row r="74" spans="1:1" ht="15">
      <c r="A74" s="88" t="s">
        <v>112</v>
      </c>
    </row>
    <row r="75" spans="1:1" ht="15">
      <c r="A75" s="92" t="s">
        <v>118</v>
      </c>
    </row>
    <row r="76" spans="1:1" ht="15">
      <c r="A76" s="92" t="s">
        <v>119</v>
      </c>
    </row>
    <row r="77" spans="1:1" ht="15">
      <c r="A77" s="92" t="s">
        <v>120</v>
      </c>
    </row>
    <row r="78" spans="1:1" ht="15">
      <c r="A78" s="92" t="s">
        <v>121</v>
      </c>
    </row>
    <row r="79" spans="1:1" ht="15">
      <c r="A79" s="92" t="s">
        <v>122</v>
      </c>
    </row>
    <row r="80" spans="1:1" ht="15">
      <c r="A80" s="92" t="s">
        <v>123</v>
      </c>
    </row>
    <row r="81" spans="1:1" ht="15">
      <c r="A81" s="93" t="s">
        <v>113</v>
      </c>
    </row>
    <row r="82" spans="1:1" ht="15">
      <c r="A82" s="92" t="s">
        <v>124</v>
      </c>
    </row>
    <row r="83" spans="1:1" ht="15">
      <c r="A83" s="93" t="s">
        <v>125</v>
      </c>
    </row>
    <row r="84" spans="1:1" ht="15">
      <c r="A84" s="92" t="s">
        <v>126</v>
      </c>
    </row>
    <row r="85" spans="1:1" ht="15">
      <c r="A85" s="92" t="s">
        <v>127</v>
      </c>
    </row>
    <row r="86" spans="1:1" ht="15">
      <c r="A86" s="92" t="s">
        <v>128</v>
      </c>
    </row>
    <row r="87" spans="1:1" ht="15">
      <c r="A87" s="92" t="s">
        <v>129</v>
      </c>
    </row>
    <row r="88" spans="1:1" ht="15">
      <c r="A88" s="92" t="s">
        <v>130</v>
      </c>
    </row>
    <row r="89" spans="1:1" ht="15">
      <c r="A89" s="92" t="s">
        <v>131</v>
      </c>
    </row>
    <row r="90" spans="1:1" ht="15">
      <c r="A90" s="92" t="s">
        <v>132</v>
      </c>
    </row>
    <row r="108" spans="1:1" ht="15">
      <c r="A108" s="88" t="s">
        <v>143</v>
      </c>
    </row>
    <row r="109" spans="1:1" ht="15">
      <c r="A109" s="88" t="s">
        <v>144</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workbookViewId="0">
      <selection activeCell="S29" sqref="S29"/>
    </sheetView>
  </sheetViews>
  <sheetFormatPr baseColWidth="10" defaultColWidth="8.83203125" defaultRowHeight="12" x14ac:dyDescent="0"/>
  <cols>
    <col min="5" max="5" width="10.83203125" customWidth="1"/>
    <col min="6" max="6" width="11" customWidth="1"/>
    <col min="7" max="7" width="11.33203125" customWidth="1"/>
    <col min="8" max="8" width="10.83203125" customWidth="1"/>
    <col min="9" max="9" width="10.6640625" bestFit="1" customWidth="1"/>
  </cols>
  <sheetData>
    <row r="1" spans="2:18">
      <c r="E1" t="s">
        <v>1</v>
      </c>
      <c r="F1" t="s">
        <v>1</v>
      </c>
      <c r="G1" t="s">
        <v>1</v>
      </c>
      <c r="H1" t="s">
        <v>1</v>
      </c>
      <c r="I1" t="s">
        <v>1</v>
      </c>
      <c r="J1" t="s">
        <v>1</v>
      </c>
      <c r="K1" t="s">
        <v>1</v>
      </c>
      <c r="L1" t="s">
        <v>1</v>
      </c>
      <c r="M1" t="s">
        <v>1</v>
      </c>
      <c r="N1" t="s">
        <v>1</v>
      </c>
      <c r="O1" t="s">
        <v>1</v>
      </c>
      <c r="P1" t="s">
        <v>1</v>
      </c>
    </row>
    <row r="2" spans="2:18">
      <c r="E2">
        <v>1</v>
      </c>
      <c r="F2">
        <v>2</v>
      </c>
      <c r="G2">
        <v>3</v>
      </c>
      <c r="H2">
        <v>4</v>
      </c>
      <c r="I2">
        <v>5</v>
      </c>
      <c r="J2">
        <v>6</v>
      </c>
      <c r="K2">
        <v>7</v>
      </c>
      <c r="L2">
        <v>8</v>
      </c>
      <c r="M2">
        <v>9</v>
      </c>
      <c r="N2">
        <v>10</v>
      </c>
      <c r="O2">
        <v>11</v>
      </c>
      <c r="P2">
        <v>12</v>
      </c>
    </row>
    <row r="7" spans="2:18">
      <c r="B7" s="22" t="s">
        <v>6</v>
      </c>
      <c r="C7" s="12"/>
      <c r="D7" s="12"/>
      <c r="E7" s="31"/>
      <c r="F7" s="28"/>
      <c r="G7" s="28"/>
      <c r="H7" s="28"/>
      <c r="I7" s="31"/>
      <c r="J7" s="4"/>
      <c r="K7" s="12"/>
      <c r="L7" s="12"/>
      <c r="M7" s="12"/>
      <c r="N7" s="12"/>
      <c r="O7" s="12"/>
      <c r="P7" s="12"/>
      <c r="Q7" s="4"/>
      <c r="R7" s="20" t="s">
        <v>6</v>
      </c>
    </row>
    <row r="8" spans="2:18">
      <c r="B8" s="12"/>
      <c r="C8" s="12" t="s">
        <v>7</v>
      </c>
      <c r="D8" s="12"/>
      <c r="E8" s="43">
        <v>250</v>
      </c>
      <c r="F8" s="43">
        <v>318000</v>
      </c>
      <c r="G8" s="43">
        <v>275600</v>
      </c>
      <c r="H8" s="43">
        <v>426141.2</v>
      </c>
      <c r="I8" s="24">
        <f>FORECAST(I2,E8:H8,E2:H2)</f>
        <v>563816.19999999995</v>
      </c>
      <c r="J8" s="24"/>
      <c r="K8" s="24"/>
      <c r="L8" s="24"/>
      <c r="M8" s="24"/>
      <c r="N8" s="24"/>
      <c r="O8" s="24"/>
      <c r="P8" s="24"/>
      <c r="Q8" s="4"/>
      <c r="R8" s="5" t="s">
        <v>7</v>
      </c>
    </row>
    <row r="9" spans="2:18">
      <c r="B9" s="12"/>
      <c r="C9" s="12" t="s">
        <v>8</v>
      </c>
      <c r="D9" s="12"/>
      <c r="E9" s="43">
        <v>12</v>
      </c>
      <c r="F9" s="43">
        <v>16250</v>
      </c>
      <c r="G9" s="43">
        <v>16250</v>
      </c>
      <c r="H9" s="43">
        <v>16250</v>
      </c>
      <c r="I9" s="24">
        <f>FORECAST(I2,E9:H9,E2:H2)</f>
        <v>24369</v>
      </c>
      <c r="J9" s="24"/>
      <c r="K9" s="24"/>
      <c r="L9" s="24"/>
      <c r="M9" s="24"/>
      <c r="N9" s="24"/>
      <c r="O9" s="24"/>
      <c r="P9" s="24"/>
      <c r="Q9" s="4"/>
      <c r="R9" s="5" t="s">
        <v>8</v>
      </c>
    </row>
    <row r="10" spans="2:18">
      <c r="B10" s="12"/>
      <c r="C10" s="12" t="s">
        <v>9</v>
      </c>
      <c r="D10" s="12"/>
      <c r="E10" s="43">
        <v>33958</v>
      </c>
      <c r="F10" s="43">
        <v>33958</v>
      </c>
      <c r="G10" s="43">
        <v>33958</v>
      </c>
      <c r="H10" s="43">
        <v>33958</v>
      </c>
      <c r="I10" s="24">
        <f>FORECAST(I2,E10:H10,E2:H2)</f>
        <v>33958</v>
      </c>
      <c r="J10" s="24"/>
      <c r="K10" s="24"/>
      <c r="L10" s="24"/>
      <c r="M10" s="24"/>
      <c r="N10" s="24"/>
      <c r="O10" s="24"/>
      <c r="P10" s="24"/>
      <c r="Q10" s="4"/>
      <c r="R10" s="5" t="s">
        <v>9</v>
      </c>
    </row>
    <row r="11" spans="2:18">
      <c r="B11" s="12"/>
      <c r="C11" s="12" t="s">
        <v>10</v>
      </c>
      <c r="D11" s="12"/>
      <c r="E11" s="44">
        <v>1</v>
      </c>
      <c r="F11" s="44">
        <v>1250</v>
      </c>
      <c r="G11" s="44">
        <v>1250</v>
      </c>
      <c r="H11" s="44">
        <v>1250</v>
      </c>
      <c r="I11" s="24">
        <f>FORECAST(I2,E11:H11,E2:H2)</f>
        <v>1874.5</v>
      </c>
      <c r="J11" s="24"/>
      <c r="K11" s="24"/>
      <c r="L11" s="24"/>
      <c r="M11" s="24"/>
      <c r="N11" s="24"/>
      <c r="O11" s="24"/>
      <c r="P11" s="24"/>
      <c r="Q11" s="4"/>
      <c r="R11" s="5" t="s">
        <v>10</v>
      </c>
    </row>
    <row r="14" spans="2:18">
      <c r="C14" s="12" t="s">
        <v>150</v>
      </c>
    </row>
    <row r="15" spans="2:18">
      <c r="C15" s="12" t="s">
        <v>151</v>
      </c>
    </row>
    <row r="24" spans="2:8">
      <c r="B24" s="22" t="s">
        <v>1</v>
      </c>
      <c r="C24" s="12"/>
      <c r="D24" s="12"/>
      <c r="E24">
        <v>1</v>
      </c>
      <c r="F24">
        <v>2</v>
      </c>
      <c r="G24">
        <v>3</v>
      </c>
      <c r="H24">
        <v>4</v>
      </c>
    </row>
    <row r="25" spans="2:8">
      <c r="B25" s="12"/>
      <c r="C25" s="12" t="s">
        <v>7</v>
      </c>
      <c r="D25" s="12"/>
      <c r="E25" s="43">
        <v>250</v>
      </c>
      <c r="F25" s="43">
        <v>318000</v>
      </c>
      <c r="G25" s="43">
        <v>275600</v>
      </c>
      <c r="H25" s="43">
        <v>426141.2</v>
      </c>
    </row>
    <row r="42" spans="2:8">
      <c r="B42" s="22" t="s">
        <v>1</v>
      </c>
      <c r="C42" s="12"/>
      <c r="D42" s="12"/>
      <c r="E42">
        <v>1</v>
      </c>
      <c r="F42">
        <v>2</v>
      </c>
      <c r="G42">
        <v>3</v>
      </c>
      <c r="H42">
        <v>4</v>
      </c>
    </row>
    <row r="43" spans="2:8">
      <c r="B43" s="12"/>
      <c r="C43" s="12" t="s">
        <v>7</v>
      </c>
      <c r="D43" s="12"/>
      <c r="E43" s="43">
        <v>250</v>
      </c>
      <c r="F43" s="43">
        <v>318000</v>
      </c>
      <c r="G43" s="43">
        <v>275600</v>
      </c>
      <c r="H43" s="43">
        <v>426141.2</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U22"/>
  <sheetViews>
    <sheetView topLeftCell="D3" workbookViewId="0">
      <selection activeCell="J19" sqref="J19"/>
    </sheetView>
  </sheetViews>
  <sheetFormatPr baseColWidth="10" defaultColWidth="11.6640625" defaultRowHeight="12" x14ac:dyDescent="0"/>
  <cols>
    <col min="7" max="7" width="11.6640625" customWidth="1"/>
  </cols>
  <sheetData>
    <row r="4" spans="2:20" ht="48">
      <c r="C4" s="53" t="s">
        <v>56</v>
      </c>
      <c r="E4" s="74" t="s">
        <v>57</v>
      </c>
      <c r="G4" s="95" t="s">
        <v>147</v>
      </c>
      <c r="H4" s="96">
        <v>40921</v>
      </c>
      <c r="I4" s="96">
        <v>40952</v>
      </c>
      <c r="J4" s="96">
        <v>40981</v>
      </c>
      <c r="K4" s="96">
        <v>41012</v>
      </c>
      <c r="L4" s="96">
        <v>41042</v>
      </c>
      <c r="M4" s="96">
        <v>41073</v>
      </c>
      <c r="N4" s="96">
        <v>41103</v>
      </c>
      <c r="O4" s="96">
        <v>41134</v>
      </c>
      <c r="P4" s="96">
        <v>41165</v>
      </c>
      <c r="Q4" s="96">
        <v>41195</v>
      </c>
      <c r="R4" s="96">
        <v>41226</v>
      </c>
      <c r="S4" s="96">
        <v>41256</v>
      </c>
    </row>
    <row r="5" spans="2:20">
      <c r="B5" s="53" t="s">
        <v>53</v>
      </c>
      <c r="C5" s="76">
        <v>1.45</v>
      </c>
      <c r="E5" s="73">
        <v>0.2</v>
      </c>
      <c r="G5">
        <v>500</v>
      </c>
      <c r="H5" s="98">
        <f>$G$5*$E$5/12+G5</f>
        <v>508.33333333333331</v>
      </c>
      <c r="I5" s="98">
        <f t="shared" ref="I5:S5" si="0">$G$5*$E$5/12+H5</f>
        <v>516.66666666666663</v>
      </c>
      <c r="J5" s="98">
        <f t="shared" si="0"/>
        <v>525</v>
      </c>
      <c r="K5" s="98">
        <f t="shared" si="0"/>
        <v>533.33333333333337</v>
      </c>
      <c r="L5" s="98">
        <f t="shared" si="0"/>
        <v>541.66666666666674</v>
      </c>
      <c r="M5" s="98">
        <f t="shared" si="0"/>
        <v>550.00000000000011</v>
      </c>
      <c r="N5" s="98">
        <f t="shared" si="0"/>
        <v>558.33333333333348</v>
      </c>
      <c r="O5" s="98">
        <f t="shared" si="0"/>
        <v>566.66666666666686</v>
      </c>
      <c r="P5" s="98">
        <f t="shared" si="0"/>
        <v>575.00000000000023</v>
      </c>
      <c r="Q5" s="98">
        <f t="shared" si="0"/>
        <v>583.3333333333336</v>
      </c>
      <c r="R5" s="98">
        <f t="shared" si="0"/>
        <v>591.66666666666697</v>
      </c>
      <c r="S5" s="98">
        <f t="shared" si="0"/>
        <v>600.00000000000034</v>
      </c>
      <c r="T5" s="98"/>
    </row>
    <row r="6" spans="2:20">
      <c r="B6" s="53" t="s">
        <v>54</v>
      </c>
      <c r="C6" s="72">
        <v>1.2</v>
      </c>
      <c r="E6" s="73">
        <v>0.3</v>
      </c>
      <c r="G6">
        <v>750</v>
      </c>
      <c r="H6" s="98">
        <f>$G6*$E6/12+G6</f>
        <v>768.75</v>
      </c>
      <c r="I6" s="98">
        <f t="shared" ref="I6:S6" si="1">$G6*$E6/12+H6</f>
        <v>787.5</v>
      </c>
      <c r="J6" s="98">
        <f t="shared" si="1"/>
        <v>806.25</v>
      </c>
      <c r="K6" s="98">
        <f t="shared" si="1"/>
        <v>825</v>
      </c>
      <c r="L6" s="98">
        <f t="shared" si="1"/>
        <v>843.75</v>
      </c>
      <c r="M6" s="98">
        <f t="shared" si="1"/>
        <v>862.5</v>
      </c>
      <c r="N6" s="98">
        <f t="shared" si="1"/>
        <v>881.25</v>
      </c>
      <c r="O6" s="98">
        <f t="shared" si="1"/>
        <v>900</v>
      </c>
      <c r="P6" s="98">
        <f t="shared" si="1"/>
        <v>918.75</v>
      </c>
      <c r="Q6" s="98">
        <f t="shared" si="1"/>
        <v>937.5</v>
      </c>
      <c r="R6" s="98">
        <f t="shared" si="1"/>
        <v>956.25</v>
      </c>
      <c r="S6" s="98">
        <f t="shared" si="1"/>
        <v>975</v>
      </c>
    </row>
    <row r="7" spans="2:20">
      <c r="B7" s="53" t="s">
        <v>55</v>
      </c>
      <c r="C7" s="72">
        <v>0.8</v>
      </c>
      <c r="E7" s="73">
        <v>0.25</v>
      </c>
      <c r="G7">
        <v>200</v>
      </c>
      <c r="H7" s="98">
        <f>$G$7*$E$7/12+G7</f>
        <v>204.16666666666666</v>
      </c>
      <c r="I7" s="98">
        <f t="shared" ref="I7:S7" si="2">$G$7*$E$7/12+H7</f>
        <v>208.33333333333331</v>
      </c>
      <c r="J7" s="98">
        <f t="shared" si="2"/>
        <v>212.49999999999997</v>
      </c>
      <c r="K7" s="98">
        <f t="shared" si="2"/>
        <v>216.66666666666663</v>
      </c>
      <c r="L7" s="98">
        <f t="shared" si="2"/>
        <v>220.83333333333329</v>
      </c>
      <c r="M7" s="98">
        <f t="shared" si="2"/>
        <v>224.99999999999994</v>
      </c>
      <c r="N7" s="98">
        <f t="shared" si="2"/>
        <v>229.1666666666666</v>
      </c>
      <c r="O7" s="98">
        <f t="shared" si="2"/>
        <v>233.33333333333326</v>
      </c>
      <c r="P7" s="98">
        <f t="shared" si="2"/>
        <v>237.49999999999991</v>
      </c>
      <c r="Q7" s="98">
        <f t="shared" si="2"/>
        <v>241.66666666666657</v>
      </c>
      <c r="R7" s="98">
        <f t="shared" si="2"/>
        <v>245.83333333333323</v>
      </c>
      <c r="S7" s="98">
        <f t="shared" si="2"/>
        <v>249.99999999999989</v>
      </c>
    </row>
    <row r="8" spans="2:20">
      <c r="E8" s="53" t="s">
        <v>154</v>
      </c>
      <c r="G8">
        <f t="shared" ref="G8:S8" si="3">SUM(G5:G7)</f>
        <v>1450</v>
      </c>
      <c r="H8" s="98">
        <f t="shared" si="3"/>
        <v>1481.25</v>
      </c>
      <c r="I8" s="98">
        <f t="shared" si="3"/>
        <v>1512.4999999999998</v>
      </c>
      <c r="J8" s="98">
        <f t="shared" si="3"/>
        <v>1543.75</v>
      </c>
      <c r="K8" s="98">
        <f t="shared" si="3"/>
        <v>1575</v>
      </c>
      <c r="L8" s="98">
        <f t="shared" si="3"/>
        <v>1606.25</v>
      </c>
      <c r="M8" s="98">
        <f t="shared" si="3"/>
        <v>1637.5</v>
      </c>
      <c r="N8" s="98">
        <f t="shared" si="3"/>
        <v>1668.75</v>
      </c>
      <c r="O8" s="98">
        <f t="shared" si="3"/>
        <v>1700.0000000000002</v>
      </c>
      <c r="P8" s="98">
        <f t="shared" si="3"/>
        <v>1731.2500000000002</v>
      </c>
      <c r="Q8" s="98">
        <f t="shared" si="3"/>
        <v>1762.5</v>
      </c>
      <c r="R8" s="98">
        <f t="shared" si="3"/>
        <v>1793.7500000000002</v>
      </c>
      <c r="S8" s="98">
        <f t="shared" si="3"/>
        <v>1825.0000000000005</v>
      </c>
    </row>
    <row r="11" spans="2:20" ht="30">
      <c r="G11" s="99"/>
      <c r="H11" s="100"/>
      <c r="I11" s="101" t="s">
        <v>155</v>
      </c>
      <c r="J11" s="99"/>
      <c r="K11" s="99"/>
      <c r="L11" s="99"/>
      <c r="M11" s="99"/>
      <c r="N11" s="99"/>
      <c r="O11" s="99"/>
      <c r="P11" s="99"/>
      <c r="Q11" s="99"/>
      <c r="R11" s="99"/>
    </row>
    <row r="13" spans="2:20">
      <c r="E13" s="53"/>
      <c r="G13" s="95"/>
      <c r="H13" s="96"/>
      <c r="I13" s="96"/>
      <c r="J13" s="96"/>
      <c r="K13" s="96"/>
      <c r="L13" s="96"/>
      <c r="M13" s="96"/>
      <c r="N13" s="96"/>
      <c r="O13" s="96"/>
      <c r="P13" s="96"/>
      <c r="Q13" s="96"/>
      <c r="R13" s="96"/>
      <c r="S13" s="96"/>
    </row>
    <row r="14" spans="2:20">
      <c r="D14" s="53"/>
      <c r="E14" s="76"/>
      <c r="H14" s="98"/>
      <c r="I14" s="98"/>
      <c r="J14" s="98"/>
      <c r="K14" s="98"/>
      <c r="L14" s="98"/>
      <c r="M14" s="98"/>
      <c r="N14" s="98"/>
      <c r="O14" s="98"/>
      <c r="P14" s="98"/>
      <c r="Q14" s="98"/>
      <c r="R14" s="98"/>
      <c r="S14" s="98"/>
    </row>
    <row r="15" spans="2:20">
      <c r="D15" s="53"/>
      <c r="E15" s="72"/>
      <c r="H15" s="98"/>
      <c r="I15" s="98"/>
      <c r="J15" s="98"/>
      <c r="K15" s="98"/>
      <c r="L15" s="98"/>
      <c r="M15" s="98"/>
      <c r="N15" s="98"/>
      <c r="O15" s="98"/>
      <c r="P15" s="98"/>
      <c r="Q15" s="98"/>
      <c r="R15" s="98"/>
      <c r="S15" s="98"/>
    </row>
    <row r="17" spans="4:21">
      <c r="D17" s="53"/>
      <c r="E17" s="72"/>
      <c r="H17" s="98"/>
      <c r="I17" s="98"/>
      <c r="J17" s="98"/>
      <c r="K17" s="98"/>
      <c r="L17" s="98"/>
      <c r="M17" s="98"/>
      <c r="N17" s="98"/>
      <c r="O17" s="98"/>
      <c r="P17" s="98"/>
      <c r="Q17" s="98"/>
      <c r="R17" s="98"/>
      <c r="S17" s="98"/>
    </row>
    <row r="18" spans="4:21" ht="48">
      <c r="E18" s="53" t="s">
        <v>56</v>
      </c>
      <c r="G18" s="74" t="s">
        <v>57</v>
      </c>
      <c r="I18" s="95" t="s">
        <v>147</v>
      </c>
      <c r="J18" s="96">
        <v>40921</v>
      </c>
      <c r="K18" s="96">
        <v>40952</v>
      </c>
      <c r="L18" s="96">
        <v>40981</v>
      </c>
      <c r="M18" s="96">
        <v>41012</v>
      </c>
      <c r="N18" s="96">
        <v>41042</v>
      </c>
      <c r="O18" s="96">
        <v>41073</v>
      </c>
      <c r="P18" s="96">
        <v>41103</v>
      </c>
      <c r="Q18" s="96">
        <v>41134</v>
      </c>
      <c r="R18" s="96">
        <v>41165</v>
      </c>
      <c r="S18" s="96">
        <v>41195</v>
      </c>
      <c r="T18" s="96">
        <v>41226</v>
      </c>
      <c r="U18" s="96">
        <v>41256</v>
      </c>
    </row>
    <row r="19" spans="4:21">
      <c r="D19" s="53" t="s">
        <v>53</v>
      </c>
      <c r="E19" s="76">
        <v>1.45</v>
      </c>
      <c r="G19" s="73">
        <v>0.2</v>
      </c>
      <c r="I19" s="97">
        <f>G5*E19</f>
        <v>725</v>
      </c>
      <c r="J19" s="102">
        <f>H5*$E$19</f>
        <v>737.08333333333326</v>
      </c>
      <c r="K19" s="102">
        <f t="shared" ref="K19:U19" si="4">I5*$E$19</f>
        <v>749.16666666666663</v>
      </c>
      <c r="L19" s="102">
        <f t="shared" si="4"/>
        <v>761.25</v>
      </c>
      <c r="M19" s="102">
        <f t="shared" si="4"/>
        <v>773.33333333333337</v>
      </c>
      <c r="N19" s="102">
        <f t="shared" si="4"/>
        <v>785.41666666666674</v>
      </c>
      <c r="O19" s="102">
        <f t="shared" si="4"/>
        <v>797.50000000000011</v>
      </c>
      <c r="P19" s="102">
        <f t="shared" si="4"/>
        <v>809.58333333333348</v>
      </c>
      <c r="Q19" s="102">
        <f t="shared" si="4"/>
        <v>821.66666666666697</v>
      </c>
      <c r="R19" s="102">
        <f t="shared" si="4"/>
        <v>833.75000000000034</v>
      </c>
      <c r="S19" s="102">
        <f t="shared" si="4"/>
        <v>845.83333333333371</v>
      </c>
      <c r="T19" s="102">
        <f t="shared" si="4"/>
        <v>857.91666666666708</v>
      </c>
      <c r="U19" s="102">
        <f t="shared" si="4"/>
        <v>870.00000000000045</v>
      </c>
    </row>
    <row r="20" spans="4:21">
      <c r="D20" s="53" t="s">
        <v>54</v>
      </c>
      <c r="E20" s="72">
        <v>1.2</v>
      </c>
      <c r="G20" s="73">
        <v>0.3</v>
      </c>
      <c r="I20" s="97">
        <f>G6*E20</f>
        <v>900</v>
      </c>
      <c r="J20" s="102">
        <f>H6*$E$20</f>
        <v>922.5</v>
      </c>
      <c r="K20" s="102">
        <f t="shared" ref="K20:U20" si="5">I6*$E$20</f>
        <v>945</v>
      </c>
      <c r="L20" s="102">
        <f t="shared" si="5"/>
        <v>967.5</v>
      </c>
      <c r="M20" s="102">
        <f t="shared" si="5"/>
        <v>990</v>
      </c>
      <c r="N20" s="102">
        <f t="shared" si="5"/>
        <v>1012.5</v>
      </c>
      <c r="O20" s="102">
        <f t="shared" si="5"/>
        <v>1035</v>
      </c>
      <c r="P20" s="102">
        <f t="shared" si="5"/>
        <v>1057.5</v>
      </c>
      <c r="Q20" s="102">
        <f t="shared" si="5"/>
        <v>1080</v>
      </c>
      <c r="R20" s="102">
        <f t="shared" si="5"/>
        <v>1102.5</v>
      </c>
      <c r="S20" s="102">
        <f t="shared" si="5"/>
        <v>1125</v>
      </c>
      <c r="T20" s="102">
        <f t="shared" si="5"/>
        <v>1147.5</v>
      </c>
      <c r="U20" s="102">
        <f t="shared" si="5"/>
        <v>1170</v>
      </c>
    </row>
    <row r="21" spans="4:21">
      <c r="D21" s="53" t="s">
        <v>55</v>
      </c>
      <c r="E21" s="72">
        <v>0.8</v>
      </c>
      <c r="G21" s="73">
        <v>0.25</v>
      </c>
      <c r="I21" s="97">
        <f>G7*E21</f>
        <v>160</v>
      </c>
      <c r="J21" s="97">
        <f>H7*$E$21</f>
        <v>163.33333333333334</v>
      </c>
      <c r="K21" s="97">
        <f t="shared" ref="K21:U21" si="6">I7*$E$21</f>
        <v>166.66666666666666</v>
      </c>
      <c r="L21" s="97">
        <f t="shared" si="6"/>
        <v>170</v>
      </c>
      <c r="M21" s="97">
        <f t="shared" si="6"/>
        <v>173.33333333333331</v>
      </c>
      <c r="N21" s="97">
        <f t="shared" si="6"/>
        <v>176.66666666666663</v>
      </c>
      <c r="O21" s="97">
        <f t="shared" si="6"/>
        <v>179.99999999999997</v>
      </c>
      <c r="P21" s="97">
        <f t="shared" si="6"/>
        <v>183.33333333333329</v>
      </c>
      <c r="Q21" s="97">
        <f t="shared" si="6"/>
        <v>186.66666666666663</v>
      </c>
      <c r="R21" s="97">
        <f t="shared" si="6"/>
        <v>189.99999999999994</v>
      </c>
      <c r="S21" s="97">
        <f t="shared" si="6"/>
        <v>193.33333333333326</v>
      </c>
      <c r="T21" s="97">
        <f t="shared" si="6"/>
        <v>196.6666666666666</v>
      </c>
      <c r="U21" s="97">
        <f t="shared" si="6"/>
        <v>199.99999999999991</v>
      </c>
    </row>
    <row r="22" spans="4:21">
      <c r="I22" s="97">
        <f t="shared" ref="I22:N22" si="7">SUM(I19:I21)</f>
        <v>1785</v>
      </c>
      <c r="J22" s="102">
        <f t="shared" si="7"/>
        <v>1822.9166666666665</v>
      </c>
      <c r="K22" s="102">
        <f t="shared" si="7"/>
        <v>1860.8333333333333</v>
      </c>
      <c r="L22" s="102">
        <f t="shared" si="7"/>
        <v>1898.75</v>
      </c>
      <c r="M22" s="102">
        <f t="shared" si="7"/>
        <v>1936.6666666666667</v>
      </c>
      <c r="N22" s="102">
        <f t="shared" si="7"/>
        <v>1974.5833333333335</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topLeftCell="C1" workbookViewId="0">
      <selection activeCell="I36" sqref="I36"/>
    </sheetView>
  </sheetViews>
  <sheetFormatPr baseColWidth="10" defaultColWidth="8.83203125" defaultRowHeight="12" x14ac:dyDescent="0"/>
  <cols>
    <col min="4" max="4" width="10.33203125" customWidth="1"/>
    <col min="5" max="6" width="10.5" customWidth="1"/>
    <col min="7" max="7" width="11" customWidth="1"/>
    <col min="8" max="8" width="12.1640625" customWidth="1"/>
    <col min="9" max="9" width="11" customWidth="1"/>
    <col min="10" max="10" width="10.6640625" customWidth="1"/>
    <col min="11" max="11" width="11" customWidth="1"/>
    <col min="12" max="12" width="11.1640625" customWidth="1"/>
    <col min="13" max="14" width="10.6640625" customWidth="1"/>
    <col min="15" max="15" width="10.5" customWidth="1"/>
  </cols>
  <sheetData>
    <row r="2" spans="1:18">
      <c r="D2" s="19" t="s">
        <v>1</v>
      </c>
      <c r="E2" s="19" t="s">
        <v>1</v>
      </c>
      <c r="F2" s="19" t="s">
        <v>1</v>
      </c>
      <c r="G2" s="19" t="s">
        <v>1</v>
      </c>
      <c r="H2" s="19" t="s">
        <v>1</v>
      </c>
      <c r="I2" s="19" t="s">
        <v>1</v>
      </c>
      <c r="J2" s="19" t="s">
        <v>1</v>
      </c>
      <c r="K2" s="19" t="s">
        <v>1</v>
      </c>
      <c r="L2" s="19" t="s">
        <v>1</v>
      </c>
      <c r="M2" s="19" t="s">
        <v>1</v>
      </c>
      <c r="N2" s="19" t="s">
        <v>1</v>
      </c>
      <c r="O2" s="19" t="s">
        <v>1</v>
      </c>
    </row>
    <row r="3" spans="1:18">
      <c r="D3" s="23">
        <v>1</v>
      </c>
      <c r="E3" s="23">
        <v>2</v>
      </c>
      <c r="F3" s="23">
        <v>3</v>
      </c>
      <c r="G3" s="23">
        <v>4</v>
      </c>
      <c r="H3" s="23">
        <v>5</v>
      </c>
      <c r="I3" s="23">
        <v>6</v>
      </c>
      <c r="J3" s="23">
        <v>7</v>
      </c>
      <c r="K3" s="23">
        <v>8</v>
      </c>
      <c r="L3" s="23">
        <v>9</v>
      </c>
      <c r="M3" s="23">
        <v>10</v>
      </c>
      <c r="N3" s="23">
        <v>11</v>
      </c>
      <c r="O3" s="23">
        <v>12</v>
      </c>
    </row>
    <row r="5" spans="1:18">
      <c r="A5" s="22" t="s">
        <v>6</v>
      </c>
      <c r="B5" s="12"/>
      <c r="C5" s="12"/>
      <c r="D5" s="31"/>
      <c r="E5" s="28"/>
      <c r="F5" s="28"/>
      <c r="G5" s="28"/>
      <c r="H5" s="31"/>
      <c r="I5" s="4"/>
      <c r="J5" s="12"/>
      <c r="K5" s="12"/>
      <c r="L5" s="12"/>
      <c r="M5" s="12"/>
      <c r="N5" s="12"/>
      <c r="O5" s="12"/>
      <c r="P5" s="12"/>
      <c r="Q5" s="4"/>
      <c r="R5" s="20" t="s">
        <v>6</v>
      </c>
    </row>
    <row r="6" spans="1:18">
      <c r="A6" s="12"/>
      <c r="B6" s="12" t="s">
        <v>7</v>
      </c>
      <c r="C6" s="12"/>
      <c r="D6" s="43">
        <v>424000</v>
      </c>
      <c r="E6" s="43">
        <v>318000</v>
      </c>
      <c r="F6" s="43">
        <v>275600</v>
      </c>
      <c r="G6" s="43">
        <v>426141.2</v>
      </c>
      <c r="H6" s="24">
        <f>FORECAST(H3,$D$6:G6,$D$3:G3)</f>
        <v>351941.19999999995</v>
      </c>
      <c r="I6" s="24">
        <f>FORECAST(I3,$D$6:H6,$D$3:H3)</f>
        <v>348343.56</v>
      </c>
      <c r="J6" s="24">
        <f>FORECAST(J3,$D$6:I6,$D$3:I3)</f>
        <v>344745.91999999993</v>
      </c>
      <c r="K6" s="24">
        <f>FORECAST(K3,$D$6:J6,$D$3:J3)</f>
        <v>341148.27999999997</v>
      </c>
      <c r="L6" s="24">
        <f>FORECAST(L3,$D$6:K6,$D$3:K3)</f>
        <v>337550.63999999996</v>
      </c>
      <c r="M6" s="24">
        <f>FORECAST(M3,$D$6:L6,$D$3:L3)</f>
        <v>333952.99999999988</v>
      </c>
      <c r="N6" s="24">
        <f>FORECAST(N3,$D$6:M6,$D$3:M3)</f>
        <v>330355.36</v>
      </c>
      <c r="O6" s="24">
        <f>FORECAST(O3,$D$6:N6,$D$3:N3)</f>
        <v>326757.71999999991</v>
      </c>
      <c r="P6" s="24"/>
      <c r="Q6" s="4"/>
      <c r="R6" s="5" t="s">
        <v>7</v>
      </c>
    </row>
    <row r="7" spans="1:18">
      <c r="A7" s="12"/>
      <c r="B7" s="12" t="s">
        <v>8</v>
      </c>
      <c r="C7" s="12"/>
      <c r="D7" s="43">
        <v>16250</v>
      </c>
      <c r="E7" s="43">
        <v>16250</v>
      </c>
      <c r="F7" s="43">
        <v>16250</v>
      </c>
      <c r="G7" s="43">
        <v>16250</v>
      </c>
      <c r="H7" s="24">
        <f>FORECAST(H3,$D$7:G7,$D$3:G3)</f>
        <v>16250</v>
      </c>
      <c r="I7" s="24">
        <f>FORECAST(I3,$D$7:H7,$D$3:H3)</f>
        <v>16250</v>
      </c>
      <c r="J7" s="24">
        <f>FORECAST(J3,$D$7:I7,$D$3:I3)</f>
        <v>16250</v>
      </c>
      <c r="K7" s="24">
        <f>FORECAST(K3,$D$7:J7,$D$3:J3)</f>
        <v>16250</v>
      </c>
      <c r="L7" s="24">
        <f>FORECAST(L3,$D$7:K7,$D$3:K3)</f>
        <v>16250</v>
      </c>
      <c r="M7" s="24">
        <f>FORECAST(M3,$D$7:L7,$D$3:L3)</f>
        <v>16250</v>
      </c>
      <c r="N7" s="24">
        <f>FORECAST(N3,$D$7:M7,$D$3:M3)</f>
        <v>16250</v>
      </c>
      <c r="O7" s="24">
        <f>FORECAST(O3,$D$7:N7,$D$3:N3)</f>
        <v>16250</v>
      </c>
      <c r="P7" s="24"/>
      <c r="Q7" s="4"/>
      <c r="R7" s="5" t="s">
        <v>8</v>
      </c>
    </row>
    <row r="8" spans="1:18">
      <c r="A8" s="12"/>
      <c r="B8" s="12" t="s">
        <v>9</v>
      </c>
      <c r="C8" s="12"/>
      <c r="D8" s="43">
        <v>32500</v>
      </c>
      <c r="E8" s="43">
        <v>33958</v>
      </c>
      <c r="F8" s="43">
        <v>33958</v>
      </c>
      <c r="G8" s="43">
        <v>33958</v>
      </c>
      <c r="H8" s="24">
        <f>FORECAST(H3,$D$8:G8,$D$3:G3)</f>
        <v>34687</v>
      </c>
      <c r="I8" s="24">
        <f>FORECAST(I3,$D$8:H8,$D$3:H3)</f>
        <v>35124.399999999994</v>
      </c>
      <c r="J8" s="24">
        <f>FORECAST(J3,$D$8:I8,$D$3:I3)</f>
        <v>35561.799999999996</v>
      </c>
      <c r="K8" s="24">
        <f>FORECAST(K3,$D$8:J8,$D$3:J3)</f>
        <v>35999.199999999997</v>
      </c>
      <c r="L8" s="24">
        <f>FORECAST(L3,$D$8:K8,$D$3:K3)</f>
        <v>36436.599999999991</v>
      </c>
      <c r="M8" s="24">
        <f>FORECAST(M3,$D$8:L8,$D$3:L3)</f>
        <v>36873.999999999985</v>
      </c>
      <c r="N8" s="24">
        <f>FORECAST(N3,$D$8:M8,$D$3:M3)</f>
        <v>37311.399999999987</v>
      </c>
      <c r="O8" s="24">
        <f>FORECAST(O3,$D$8:N8,$D$3:N3)</f>
        <v>37748.799999999988</v>
      </c>
      <c r="P8" s="24"/>
      <c r="Q8" s="4"/>
      <c r="R8" s="5" t="s">
        <v>9</v>
      </c>
    </row>
    <row r="9" spans="1:18">
      <c r="A9" s="12"/>
      <c r="B9" s="12" t="s">
        <v>10</v>
      </c>
      <c r="C9" s="12"/>
      <c r="D9" s="44">
        <v>1250</v>
      </c>
      <c r="E9" s="44">
        <v>1250</v>
      </c>
      <c r="F9" s="44">
        <v>1250</v>
      </c>
      <c r="G9" s="44">
        <v>1250</v>
      </c>
      <c r="H9" s="24"/>
      <c r="I9" s="24"/>
      <c r="J9" s="24"/>
      <c r="K9" s="24"/>
      <c r="L9" s="24"/>
      <c r="M9" s="24"/>
      <c r="N9" s="24"/>
      <c r="O9" s="24"/>
      <c r="P9" s="24"/>
      <c r="Q9" s="4"/>
      <c r="R9" s="5" t="s">
        <v>10</v>
      </c>
    </row>
    <row r="22" spans="3:18">
      <c r="C22" t="s">
        <v>1</v>
      </c>
      <c r="E22">
        <v>1</v>
      </c>
      <c r="F22">
        <v>2</v>
      </c>
      <c r="G22">
        <v>3</v>
      </c>
      <c r="H22">
        <v>4</v>
      </c>
    </row>
    <row r="23" spans="3:18">
      <c r="C23" s="12" t="s">
        <v>7</v>
      </c>
      <c r="D23" s="12"/>
      <c r="E23" s="43">
        <v>424000</v>
      </c>
      <c r="F23" s="43">
        <v>457</v>
      </c>
      <c r="G23" s="43">
        <v>490</v>
      </c>
      <c r="H23" s="43">
        <v>522</v>
      </c>
    </row>
    <row r="24" spans="3:18">
      <c r="L24" t="s">
        <v>1</v>
      </c>
      <c r="N24">
        <v>1</v>
      </c>
      <c r="O24">
        <v>2</v>
      </c>
      <c r="P24">
        <v>3</v>
      </c>
      <c r="Q24">
        <v>4</v>
      </c>
      <c r="R24">
        <v>5</v>
      </c>
    </row>
    <row r="26" spans="3:18">
      <c r="L26" s="12" t="s">
        <v>9</v>
      </c>
      <c r="M26" s="12"/>
      <c r="N26" s="43">
        <v>32500</v>
      </c>
      <c r="O26" s="43">
        <v>33958</v>
      </c>
      <c r="P26" s="43">
        <v>33958</v>
      </c>
      <c r="Q26" s="43">
        <v>33958</v>
      </c>
      <c r="R26" s="24">
        <f>FORECAST(R21,$D$8:Q26,$D$3:Q21)</f>
        <v>32500</v>
      </c>
    </row>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912F191-0B65-4CA8-81FC-C9906856C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Financial Forecasts</vt:lpstr>
      <vt:lpstr>Sales Forecast</vt:lpstr>
      <vt:lpstr>Projections</vt:lpstr>
      <vt:lpstr>Forecast Function</vt:lpstr>
      <vt:lpstr>Charts</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2012-11-02T19:23:00Z</dcterms:created>
  <dcterms:modified xsi:type="dcterms:W3CDTF">2016-11-22T18:52:39Z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TC018775369991</vt:lpwstr>
  </property>
</Properties>
</file>