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autoCompressPictures="0"/>
  <bookViews>
    <workbookView xWindow="0" yWindow="0" windowWidth="27315" windowHeight="14835"/>
  </bookViews>
  <sheets>
    <sheet name="Financial Forecasts" sheetId="4" r:id="rId1"/>
    <sheet name="Sales Forecast" sheetId="3" r:id="rId2"/>
    <sheet name="Projections" sheetId="1" r:id="rId3"/>
    <sheet name="Forecast Function" sheetId="2" r:id="rId4"/>
    <sheet name="Charts" sheetId="5" r:id="rId5"/>
    <sheet name="Sheet1" sheetId="6" r:id="rId6"/>
  </sheets>
  <definedNames>
    <definedName name="__IntlFixup" hidden="1">TRUE</definedName>
    <definedName name="_GoBack" localSheetId="3">'Forecast Function'!#REF!</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2">Projections!$B$1:$S$46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8" i="3" l="1"/>
  <c r="G5" i="3"/>
  <c r="H5" i="3"/>
  <c r="I5" i="3"/>
  <c r="G4" i="3"/>
  <c r="H4" i="3"/>
  <c r="I4" i="3"/>
  <c r="J4" i="3"/>
  <c r="K4" i="3"/>
  <c r="L4" i="3"/>
  <c r="M4" i="3"/>
  <c r="N4" i="3"/>
  <c r="O4" i="3"/>
  <c r="P4" i="3"/>
  <c r="Q4" i="3"/>
  <c r="R4" i="3"/>
  <c r="F33" i="3"/>
  <c r="F34" i="3"/>
  <c r="F35" i="3"/>
  <c r="F36" i="3"/>
  <c r="G19" i="3"/>
  <c r="G35" i="3"/>
  <c r="H19" i="3"/>
  <c r="H35" i="3"/>
  <c r="I19" i="3"/>
  <c r="I35" i="3"/>
  <c r="J19" i="3"/>
  <c r="J35" i="3"/>
  <c r="K19" i="3"/>
  <c r="K35" i="3"/>
  <c r="L19" i="3"/>
  <c r="L35" i="3"/>
  <c r="M19" i="3"/>
  <c r="M35" i="3"/>
  <c r="N19" i="3"/>
  <c r="N35" i="3"/>
  <c r="O19" i="3"/>
  <c r="O35" i="3"/>
  <c r="P19" i="3"/>
  <c r="P35" i="3"/>
  <c r="Q19" i="3"/>
  <c r="Q35" i="3"/>
  <c r="R19" i="3"/>
  <c r="R35" i="3"/>
  <c r="G17" i="3"/>
  <c r="G33" i="3"/>
  <c r="H17" i="3"/>
  <c r="H33" i="3"/>
  <c r="I17" i="3"/>
  <c r="I33" i="3"/>
  <c r="J17" i="3"/>
  <c r="J33" i="3"/>
  <c r="K17" i="3"/>
  <c r="K33" i="3"/>
  <c r="L17" i="3"/>
  <c r="L33" i="3"/>
  <c r="M17" i="3"/>
  <c r="M33" i="3"/>
  <c r="N17" i="3"/>
  <c r="N33" i="3"/>
  <c r="O17" i="3"/>
  <c r="O33" i="3"/>
  <c r="P17" i="3"/>
  <c r="P33" i="3"/>
  <c r="Q17" i="3"/>
  <c r="Q33" i="3"/>
  <c r="R17" i="3"/>
  <c r="R33" i="3"/>
  <c r="I11" i="6"/>
  <c r="I10" i="6"/>
  <c r="I9" i="6"/>
  <c r="I8" i="6"/>
  <c r="F25" i="3"/>
  <c r="F26" i="3"/>
  <c r="F27" i="3"/>
  <c r="F28" i="3"/>
  <c r="G27" i="3"/>
  <c r="H27" i="3"/>
  <c r="I27" i="3"/>
  <c r="J27" i="3"/>
  <c r="K27" i="3"/>
  <c r="L27" i="3"/>
  <c r="M27" i="3"/>
  <c r="N27" i="3"/>
  <c r="O27" i="3"/>
  <c r="P27" i="3"/>
  <c r="Q27" i="3"/>
  <c r="R27" i="3"/>
  <c r="G26" i="3"/>
  <c r="G25" i="3"/>
  <c r="G28" i="3"/>
  <c r="H25" i="3"/>
  <c r="I25" i="3"/>
  <c r="J25" i="3"/>
  <c r="K25" i="3"/>
  <c r="L25" i="3"/>
  <c r="M25" i="3"/>
  <c r="N25" i="3"/>
  <c r="O25" i="3"/>
  <c r="P25" i="3"/>
  <c r="Q25" i="3"/>
  <c r="R25" i="3"/>
  <c r="H18" i="3"/>
  <c r="H26" i="3"/>
  <c r="H28" i="3"/>
  <c r="F10" i="3"/>
  <c r="G10" i="3"/>
  <c r="F11" i="3"/>
  <c r="G11" i="3"/>
  <c r="H11" i="3"/>
  <c r="F9" i="3"/>
  <c r="G3" i="3"/>
  <c r="H3" i="3"/>
  <c r="G41" i="1"/>
  <c r="H41" i="1"/>
  <c r="I41" i="1"/>
  <c r="F41" i="1"/>
  <c r="G40" i="1"/>
  <c r="H40" i="1"/>
  <c r="I40" i="1"/>
  <c r="F40" i="1"/>
  <c r="G39" i="1"/>
  <c r="H39" i="1"/>
  <c r="I39" i="1"/>
  <c r="F39" i="1"/>
  <c r="J8" i="1"/>
  <c r="F9" i="1"/>
  <c r="G9" i="1"/>
  <c r="H9" i="1"/>
  <c r="I9" i="1"/>
  <c r="F11" i="1"/>
  <c r="G11" i="1"/>
  <c r="H11" i="1"/>
  <c r="J14" i="1"/>
  <c r="K14" i="1"/>
  <c r="J15" i="1"/>
  <c r="J16" i="1"/>
  <c r="K16" i="1"/>
  <c r="J17" i="1"/>
  <c r="K17" i="1"/>
  <c r="L17" i="1"/>
  <c r="J23" i="1"/>
  <c r="K23" i="1"/>
  <c r="J24" i="1"/>
  <c r="K24" i="1"/>
  <c r="F18" i="1"/>
  <c r="F25" i="1"/>
  <c r="G18" i="1"/>
  <c r="G20" i="1"/>
  <c r="G25" i="1"/>
  <c r="H18" i="1"/>
  <c r="H25" i="1"/>
  <c r="I18" i="1"/>
  <c r="I25" i="1"/>
  <c r="H34" i="3"/>
  <c r="H36" i="3"/>
  <c r="I18" i="3"/>
  <c r="G34" i="3"/>
  <c r="G36" i="3"/>
  <c r="I11" i="3"/>
  <c r="J5" i="3"/>
  <c r="I10" i="3"/>
  <c r="H10" i="3"/>
  <c r="I3" i="3"/>
  <c r="H9" i="3"/>
  <c r="G9" i="3"/>
  <c r="J18" i="1"/>
  <c r="H20" i="1"/>
  <c r="H28" i="1"/>
  <c r="G28" i="1"/>
  <c r="G30" i="1"/>
  <c r="G32" i="1"/>
  <c r="F20" i="1"/>
  <c r="F28" i="1"/>
  <c r="J25" i="1"/>
  <c r="F30" i="1"/>
  <c r="F32" i="1"/>
  <c r="H30" i="1"/>
  <c r="H32" i="1"/>
  <c r="L23" i="1"/>
  <c r="K25" i="1"/>
  <c r="M23" i="1"/>
  <c r="L16" i="1"/>
  <c r="M16" i="1"/>
  <c r="L24" i="1"/>
  <c r="M17" i="1"/>
  <c r="K15" i="1"/>
  <c r="L14" i="1"/>
  <c r="M14" i="1"/>
  <c r="I11" i="1"/>
  <c r="I20" i="1"/>
  <c r="I28" i="1"/>
  <c r="J9" i="1"/>
  <c r="J11" i="1"/>
  <c r="J20" i="1"/>
  <c r="J28" i="1"/>
  <c r="K8" i="1"/>
  <c r="L8" i="1"/>
  <c r="L15" i="1"/>
  <c r="J18" i="3"/>
  <c r="I34" i="3"/>
  <c r="I36" i="3"/>
  <c r="I26" i="3"/>
  <c r="I28" i="3"/>
  <c r="K5" i="3"/>
  <c r="J11" i="3"/>
  <c r="K10" i="3"/>
  <c r="J10" i="3"/>
  <c r="J3" i="3"/>
  <c r="I9" i="3"/>
  <c r="K9" i="1"/>
  <c r="L9" i="1"/>
  <c r="L11" i="1"/>
  <c r="N16" i="1"/>
  <c r="O16" i="1"/>
  <c r="K18" i="1"/>
  <c r="P16" i="1"/>
  <c r="Q16" i="1"/>
  <c r="N23" i="1"/>
  <c r="N17" i="1"/>
  <c r="O17" i="1"/>
  <c r="J30" i="1"/>
  <c r="J32" i="1"/>
  <c r="L18" i="1"/>
  <c r="N14" i="1"/>
  <c r="I30" i="1"/>
  <c r="I32" i="1"/>
  <c r="M24" i="1"/>
  <c r="M25" i="1"/>
  <c r="M8" i="1"/>
  <c r="L25" i="1"/>
  <c r="M15" i="1"/>
  <c r="N15" i="1"/>
  <c r="N24" i="1"/>
  <c r="K18" i="3"/>
  <c r="J26" i="3"/>
  <c r="J28" i="3"/>
  <c r="J34" i="3"/>
  <c r="J36" i="3"/>
  <c r="L5" i="3"/>
  <c r="K11" i="3"/>
  <c r="K3" i="3"/>
  <c r="J9" i="3"/>
  <c r="K11" i="1"/>
  <c r="L20" i="1"/>
  <c r="L28" i="1"/>
  <c r="N18" i="1"/>
  <c r="K20" i="1"/>
  <c r="K28" i="1"/>
  <c r="K30" i="1"/>
  <c r="K32" i="1"/>
  <c r="O24" i="1"/>
  <c r="P24" i="1"/>
  <c r="N25" i="1"/>
  <c r="O23" i="1"/>
  <c r="O15" i="1"/>
  <c r="P17" i="1"/>
  <c r="N8" i="1"/>
  <c r="O8" i="1"/>
  <c r="M9" i="1"/>
  <c r="N9" i="1"/>
  <c r="O14" i="1"/>
  <c r="M18" i="1"/>
  <c r="L18" i="3"/>
  <c r="K34" i="3"/>
  <c r="K36" i="3"/>
  <c r="K26" i="3"/>
  <c r="K28" i="3"/>
  <c r="M5" i="3"/>
  <c r="L11" i="3"/>
  <c r="L10" i="3"/>
  <c r="L3" i="3"/>
  <c r="K9" i="3"/>
  <c r="M11" i="1"/>
  <c r="M20" i="1"/>
  <c r="M28" i="1"/>
  <c r="O18" i="1"/>
  <c r="M30" i="1"/>
  <c r="M32" i="1"/>
  <c r="L30" i="1"/>
  <c r="L32" i="1"/>
  <c r="P14" i="1"/>
  <c r="P15" i="1"/>
  <c r="O9" i="1"/>
  <c r="Q24" i="1"/>
  <c r="Q17" i="1"/>
  <c r="N11" i="1"/>
  <c r="N20" i="1"/>
  <c r="N28" i="1"/>
  <c r="O25" i="1"/>
  <c r="P23" i="1"/>
  <c r="P8" i="1"/>
  <c r="Q8" i="1"/>
  <c r="Q14" i="1"/>
  <c r="M18" i="3"/>
  <c r="L26" i="3"/>
  <c r="L28" i="3"/>
  <c r="L34" i="3"/>
  <c r="L36" i="3"/>
  <c r="N5" i="3"/>
  <c r="M11" i="3"/>
  <c r="M10" i="3"/>
  <c r="M3" i="3"/>
  <c r="L9" i="3"/>
  <c r="N30" i="1"/>
  <c r="N32" i="1"/>
  <c r="P18" i="1"/>
  <c r="Q15" i="1"/>
  <c r="Q18" i="1"/>
  <c r="O11" i="1"/>
  <c r="O20" i="1"/>
  <c r="O28" i="1"/>
  <c r="P9" i="1"/>
  <c r="P25" i="1"/>
  <c r="Q23" i="1"/>
  <c r="N18" i="3"/>
  <c r="M34" i="3"/>
  <c r="M36" i="3"/>
  <c r="M26" i="3"/>
  <c r="M28" i="3"/>
  <c r="O5" i="3"/>
  <c r="N11" i="3"/>
  <c r="O10" i="3"/>
  <c r="N10" i="3"/>
  <c r="Q10" i="3"/>
  <c r="P10" i="3"/>
  <c r="N3" i="3"/>
  <c r="M9" i="3"/>
  <c r="O30" i="1"/>
  <c r="O32" i="1"/>
  <c r="Q25" i="1"/>
  <c r="Q9" i="1"/>
  <c r="P11" i="1"/>
  <c r="P20" i="1"/>
  <c r="P28" i="1"/>
  <c r="O18" i="3"/>
  <c r="N26" i="3"/>
  <c r="N28" i="3"/>
  <c r="N34" i="3"/>
  <c r="N36" i="3"/>
  <c r="P5" i="3"/>
  <c r="O11" i="3"/>
  <c r="R10" i="3"/>
  <c r="O3" i="3"/>
  <c r="N9" i="3"/>
  <c r="P30" i="1"/>
  <c r="P32" i="1"/>
  <c r="Q11" i="1"/>
  <c r="Q20" i="1"/>
  <c r="Q28" i="1"/>
  <c r="R17" i="1"/>
  <c r="R16" i="1"/>
  <c r="P18" i="3"/>
  <c r="O34" i="3"/>
  <c r="O36" i="3"/>
  <c r="O26" i="3"/>
  <c r="O28" i="3"/>
  <c r="Q5" i="3"/>
  <c r="P11" i="3"/>
  <c r="P3" i="3"/>
  <c r="O9" i="3"/>
  <c r="Q30" i="1"/>
  <c r="Q32" i="1"/>
  <c r="R15" i="1"/>
  <c r="R24" i="1"/>
  <c r="Q18" i="3"/>
  <c r="P26" i="3"/>
  <c r="P28" i="3"/>
  <c r="P34" i="3"/>
  <c r="P36" i="3"/>
  <c r="R5" i="3"/>
  <c r="R11" i="3"/>
  <c r="Q11" i="3"/>
  <c r="Q3" i="3"/>
  <c r="P9" i="3"/>
  <c r="R23" i="1"/>
  <c r="R25" i="1"/>
  <c r="R18" i="3"/>
  <c r="Q34" i="3"/>
  <c r="Q36" i="3"/>
  <c r="Q26" i="3"/>
  <c r="Q28" i="3"/>
  <c r="R3" i="3"/>
  <c r="R9" i="3"/>
  <c r="Q9" i="3"/>
  <c r="R14" i="1"/>
  <c r="R18" i="1"/>
  <c r="R8" i="1"/>
  <c r="R26" i="3"/>
  <c r="R28" i="3"/>
  <c r="R34" i="3"/>
  <c r="R36" i="3"/>
  <c r="R9" i="1"/>
  <c r="R11" i="1"/>
  <c r="R20" i="1"/>
  <c r="R28" i="1"/>
  <c r="R30" i="1"/>
  <c r="R32" i="1"/>
</calcChain>
</file>

<file path=xl/comments1.xml><?xml version="1.0" encoding="utf-8"?>
<comments xmlns="http://schemas.openxmlformats.org/spreadsheetml/2006/main">
  <authors>
    <author>Author</author>
  </authors>
  <commentList>
    <comment ref="D9" authorId="0" shapeId="0">
      <text>
        <r>
          <rPr>
            <sz val="10"/>
            <color indexed="81"/>
            <rFont val="Arial"/>
            <family val="2"/>
          </rPr>
          <t>Enter data at the bottom of this page for Cost of Sales.</t>
        </r>
      </text>
    </comment>
  </commentList>
</comments>
</file>

<file path=xl/sharedStrings.xml><?xml version="1.0" encoding="utf-8"?>
<sst xmlns="http://schemas.openxmlformats.org/spreadsheetml/2006/main" count="227" uniqueCount="155">
  <si>
    <t xml:space="preserve"> </t>
  </si>
  <si>
    <t>Month</t>
  </si>
  <si>
    <t>Average</t>
  </si>
  <si>
    <t>Sales</t>
  </si>
  <si>
    <t>Cost of sales</t>
  </si>
  <si>
    <t xml:space="preserve">Gross profit  </t>
  </si>
  <si>
    <t>Expenses</t>
  </si>
  <si>
    <t>Operating expenses</t>
  </si>
  <si>
    <t>Interest</t>
  </si>
  <si>
    <t>Depreciation</t>
  </si>
  <si>
    <t>Amortization</t>
  </si>
  <si>
    <t xml:space="preserve">Total expenses  </t>
  </si>
  <si>
    <t xml:space="preserve">Operating income  </t>
  </si>
  <si>
    <t>Other income and expenses</t>
  </si>
  <si>
    <t>Gain (loss) on sale of assets</t>
  </si>
  <si>
    <t>Other (net)</t>
  </si>
  <si>
    <t xml:space="preserve">Subtotal  </t>
  </si>
  <si>
    <t xml:space="preserve">Income before tax  </t>
  </si>
  <si>
    <t>Taxes @</t>
  </si>
  <si>
    <t>Taxes</t>
  </si>
  <si>
    <t xml:space="preserve">Net income  </t>
  </si>
  <si>
    <t>Detailed Supporting Information</t>
  </si>
  <si>
    <t xml:space="preserve">Direct labor  </t>
  </si>
  <si>
    <t xml:space="preserve">Materials  </t>
  </si>
  <si>
    <t xml:space="preserve">Other costs  </t>
  </si>
  <si>
    <t>12 Month</t>
  </si>
  <si>
    <t>1-Year Projections by Month</t>
  </si>
  <si>
    <t>Percentage of Sales</t>
  </si>
  <si>
    <t>Cost of Goods Sold</t>
  </si>
  <si>
    <t>FORECAST function</t>
  </si>
  <si>
    <t>Description</t>
  </si>
  <si>
    <t>Syntax</t>
  </si>
  <si>
    <t>FORECAST(x, known_y's, known_x's)</t>
  </si>
  <si>
    <r>
      <t xml:space="preserve">The FORECAST function syntax has the following </t>
    </r>
    <r>
      <rPr>
        <u/>
        <sz val="10"/>
        <color indexed="12"/>
        <rFont val="Times New Roman"/>
      </rPr>
      <t>arguments (argument: A value that provides information to an action, an event, a method, a property, a function, or a procedure.):</t>
    </r>
  </si>
  <si>
    <r>
      <t>X</t>
    </r>
    <r>
      <rPr>
        <sz val="10"/>
        <color rgb="FF444444"/>
        <rFont val="Segoe UI"/>
        <family val="2"/>
      </rPr>
      <t xml:space="preserve"> Required. The data point for which you want to predict a value.</t>
    </r>
  </si>
  <si>
    <r>
      <t>Known_y's</t>
    </r>
    <r>
      <rPr>
        <sz val="10"/>
        <color rgb="FF444444"/>
        <rFont val="Segoe UI"/>
        <family val="2"/>
      </rPr>
      <t xml:space="preserve"> Required. The dependent array or range of data.</t>
    </r>
  </si>
  <si>
    <r>
      <t>Known_x's</t>
    </r>
    <r>
      <rPr>
        <sz val="10"/>
        <color rgb="FF444444"/>
        <rFont val="Segoe UI"/>
        <family val="2"/>
      </rPr>
      <t xml:space="preserve"> Required. The independent array or range of data.</t>
    </r>
  </si>
  <si>
    <t>Remarks</t>
  </si>
  <si>
    <t>The equation for FORECAST is a+bx, where:</t>
  </si>
  <si>
    <t>and where x and y are the sample means AVERAGE(known_x's) and AVERAGE(known y's).</t>
  </si>
  <si>
    <t>Example</t>
  </si>
  <si>
    <t>A</t>
  </si>
  <si>
    <t>B</t>
  </si>
  <si>
    <t>Known Y</t>
  </si>
  <si>
    <t>Known X</t>
  </si>
  <si>
    <t>Formula</t>
  </si>
  <si>
    <t>Description (Result)</t>
  </si>
  <si>
    <t>Predicts a value for y given an x value of 30 (10.60725)</t>
  </si>
  <si>
    <t xml:space="preserve">This article describes the formula syntax and usage of the FORECAST function (function: A prewritten formula that takes a value or values, performs an operation, and returns a value or values. </t>
  </si>
  <si>
    <t>Use functions to simplify and shorten formulas on a worksheet, especially those that perform lengthy or complex calculations.) in Microsoft Excel.</t>
  </si>
  <si>
    <t xml:space="preserve">Calculates, or predicts, a future value by using existing values. The predicted value is a y-value for a given x-value. </t>
  </si>
  <si>
    <t>The known values are existing x-values and y-values, and the new value is predicted by using linear regression. You can use this function to predict future sales, inventory requirements, or consumer trends.</t>
  </si>
  <si>
    <t>=FORECAST(30,A2:A6,B2:B6)</t>
  </si>
  <si>
    <t>Product 1</t>
  </si>
  <si>
    <t>Product 2</t>
  </si>
  <si>
    <t>Product 3</t>
  </si>
  <si>
    <t>Unit Price</t>
  </si>
  <si>
    <t>Percentage Annual Expected Growth</t>
  </si>
  <si>
    <t>Number of Units Sold</t>
  </si>
  <si>
    <t>Financial Forecasts</t>
  </si>
  <si>
    <t>A financial forecast is simply a financial plan or budget for your business. It is an estimate of two essential future financial outcomes for a business – your projected income and expenses.</t>
  </si>
  <si>
    <t>Advantages of an effective financial forecast:</t>
  </si>
  <si>
    <t>Sales Forecast</t>
  </si>
  <si>
    <t>Sales forecasts are estimates of your sales for the forecast period.</t>
  </si>
  <si>
    <t>To get started, ask yourself how much can you realistically sell next year, and how much will you charge for your goods or services?</t>
  </si>
  <si>
    <t>If you are already in business, use sales data and internal accounting records from previous years in addition to external current market and economic indicators to develop a realistic forecast.</t>
  </si>
  <si>
    <t>If you are starting a new business and don't have a trading history, base your sales estimates on market research, industry information, business strategies and objectives.</t>
  </si>
  <si>
    <t>Unit selling price method</t>
  </si>
  <si>
    <t>Add up the individual sales forecasts for each product or service sold by the business to obtain an overall sales forecast.</t>
  </si>
  <si>
    <t>A financial forecast is a tool that allows you to use your resources where they're most needed, so you can control the cash flow of your business, instead of it controlling you.</t>
  </si>
  <si>
    <t xml:space="preserve"> It allows you to control your money so you are more likely to achieve your desired net profit.</t>
  </si>
  <si>
    <t xml:space="preserve">A financial forecast is the best guess of what will happen to your business financially over a period of time. Usually, financial forecasts are an estimate of future income and expenses </t>
  </si>
  <si>
    <t>for a business over the next year and are used to develop the projections of profit and loss statements, balance sheets and, most critically, the cash flow forecast.</t>
  </si>
  <si>
    <t>Predicting the financial future of your business is not easy, especially if you are starting a business and do not have a trading history. Initially, your financial forecasts will be inexact and inaccurate.</t>
  </si>
  <si>
    <t xml:space="preserve"> However, frequent forecasting with adjustments as required will promote more accurate forecasting.</t>
  </si>
  <si>
    <t xml:space="preserve">A financial forecast is a vital tool in the financial management of your business and, like your business plan, requires regular review and amendment to be effective. </t>
  </si>
  <si>
    <t xml:space="preserve">Once the period for which you prepared the budget is over, be sure to compare the actual results against your budget forecasts. Examine why variations have occurred, take any remedial action </t>
  </si>
  <si>
    <t>necessary to correct the problem, or plan for them accordingly in your next budget.</t>
  </si>
  <si>
    <t>The sales forecast establishes the level of activity used in all the other forecasts and budgets for the business. If your sales forecast varies wildly from your actual results, your cash flow</t>
  </si>
  <si>
    <t xml:space="preserve"> and profitability forecasts will similarly be inaccurate.</t>
  </si>
  <si>
    <t>Show trends and forecast sales with charts</t>
  </si>
  <si>
    <t>Sales data</t>
  </si>
  <si>
    <t>YEAR</t>
  </si>
  <si>
    <t>SALES (MILLIONS)</t>
  </si>
  <si>
    <t>FY 93</t>
  </si>
  <si>
    <t>FY 94</t>
  </si>
  <si>
    <t>FY 95</t>
  </si>
  <si>
    <t>FY 96</t>
  </si>
  <si>
    <t>FY 97</t>
  </si>
  <si>
    <t>FY 98</t>
  </si>
  <si>
    <t>FY 99</t>
  </si>
  <si>
    <t>FY 00</t>
  </si>
  <si>
    <t>FY 01</t>
  </si>
  <si>
    <t>FY 02</t>
  </si>
  <si>
    <t>FY 03</t>
  </si>
  <si>
    <t>Then, using trendlines, you can project your sales into the future based on your past four quarters. The following is an example of a chart that has a sales projection trendline.</t>
  </si>
  <si>
    <t>Chart with sales projection trendline</t>
  </si>
  <si>
    <t>The best trendline for your data</t>
  </si>
  <si>
    <t>Calculate a linear trendline in a chart</t>
  </si>
  <si>
    <t>Before you can calculate a trendline, you need to have your data in a chart.</t>
  </si>
  <si>
    <t>Now, calculate a trendline:</t>
  </si>
  <si>
    <r>
      <t>·</t>
    </r>
    <r>
      <rPr>
        <sz val="7"/>
        <color rgb="FF444444"/>
        <rFont val="Times New Roman"/>
        <family val="1"/>
      </rPr>
      <t xml:space="preserve">         </t>
    </r>
    <r>
      <rPr>
        <sz val="10.5"/>
        <color rgb="FF444444"/>
        <rFont val="Segoe UI"/>
        <family val="2"/>
      </rPr>
      <t>You have enough data to show a meaningful trend. Insufficient baseline data might skew results. For example, seasonal fluctuations might be mistaken for long-term trends if baseline data is from only one year.</t>
    </r>
  </si>
  <si>
    <r>
      <t>·</t>
    </r>
    <r>
      <rPr>
        <sz val="7"/>
        <color rgb="FF444444"/>
        <rFont val="Times New Roman"/>
        <family val="1"/>
      </rPr>
      <t xml:space="preserve">         </t>
    </r>
    <r>
      <rPr>
        <sz val="10.5"/>
        <color rgb="FF444444"/>
        <rFont val="Segoe UI"/>
        <family val="2"/>
      </rPr>
      <t>The data is ordered from earliest to most recent.</t>
    </r>
  </si>
  <si>
    <r>
      <t>·</t>
    </r>
    <r>
      <rPr>
        <sz val="7"/>
        <color rgb="FF444444"/>
        <rFont val="Times New Roman"/>
        <family val="1"/>
      </rPr>
      <t xml:space="preserve">         </t>
    </r>
    <r>
      <rPr>
        <sz val="10.5"/>
        <color rgb="FF444444"/>
        <rFont val="Segoe UI"/>
        <family val="2"/>
      </rPr>
      <t>No data is missing. If data is unavailable for a period, enter an estimate.</t>
    </r>
  </si>
  <si>
    <r>
      <t>·</t>
    </r>
    <r>
      <rPr>
        <sz val="7"/>
        <color rgb="FF444444"/>
        <rFont val="Times New Roman"/>
        <family val="1"/>
      </rPr>
      <t xml:space="preserve">         </t>
    </r>
    <r>
      <rPr>
        <sz val="10.5"/>
        <color rgb="FF444444"/>
        <rFont val="Segoe UI"/>
        <family val="2"/>
      </rPr>
      <t>All periods are for comparable amounts of time, such as weeks, months, or years.</t>
    </r>
  </si>
  <si>
    <r>
      <t>1.</t>
    </r>
    <r>
      <rPr>
        <sz val="7"/>
        <color rgb="FF444444"/>
        <rFont val="Times New Roman"/>
        <family val="1"/>
      </rPr>
      <t xml:space="preserve">       </t>
    </r>
    <r>
      <rPr>
        <sz val="10.5"/>
        <color rgb="FF444444"/>
        <rFont val="Segoe UI"/>
        <family val="2"/>
      </rPr>
      <t>Start Excel, and type or copy the sample data, including the headers, in the </t>
    </r>
    <r>
      <rPr>
        <b/>
        <sz val="10.5"/>
        <color rgb="FF444444"/>
        <rFont val="Segoe UI"/>
        <family val="2"/>
      </rPr>
      <t>Sales data</t>
    </r>
    <r>
      <rPr>
        <sz val="10.5"/>
        <color rgb="FF444444"/>
        <rFont val="Segoe UI"/>
        <family val="2"/>
      </rPr>
      <t> table that appeared earlier in this article.</t>
    </r>
  </si>
  <si>
    <r>
      <t>2.</t>
    </r>
    <r>
      <rPr>
        <sz val="7"/>
        <color rgb="FF444444"/>
        <rFont val="Times New Roman"/>
        <family val="1"/>
      </rPr>
      <t xml:space="preserve">       </t>
    </r>
    <r>
      <rPr>
        <sz val="10.5"/>
        <color rgb="FF444444"/>
        <rFont val="Segoe UI"/>
        <family val="2"/>
      </rPr>
      <t>Highlight the data that you want to include in the chart (in this example, the contents of cells A1 through B12).</t>
    </r>
  </si>
  <si>
    <r>
      <t>3.</t>
    </r>
    <r>
      <rPr>
        <sz val="7"/>
        <color rgb="FF444444"/>
        <rFont val="Times New Roman"/>
        <family val="1"/>
      </rPr>
      <t xml:space="preserve">       </t>
    </r>
    <r>
      <rPr>
        <sz val="10.5"/>
        <color rgb="FF444444"/>
        <rFont val="Segoe UI"/>
        <family val="2"/>
      </rPr>
      <t>On the </t>
    </r>
    <r>
      <rPr>
        <b/>
        <sz val="10.5"/>
        <color rgb="FF444444"/>
        <rFont val="Segoe UI"/>
        <family val="2"/>
      </rPr>
      <t>Insert</t>
    </r>
    <r>
      <rPr>
        <sz val="10.5"/>
        <color rgb="FF444444"/>
        <rFont val="Segoe UI"/>
        <family val="2"/>
      </rPr>
      <t> menu, click </t>
    </r>
    <r>
      <rPr>
        <b/>
        <sz val="10.5"/>
        <color rgb="FF444444"/>
        <rFont val="Segoe UI"/>
        <family val="2"/>
      </rPr>
      <t>Chart</t>
    </r>
    <r>
      <rPr>
        <sz val="10.5"/>
        <color rgb="FF444444"/>
        <rFont val="Segoe UI"/>
        <family val="2"/>
      </rPr>
      <t>.</t>
    </r>
  </si>
  <si>
    <r>
      <t>4.</t>
    </r>
    <r>
      <rPr>
        <sz val="7"/>
        <color rgb="FF444444"/>
        <rFont val="Times New Roman"/>
        <family val="1"/>
      </rPr>
      <t xml:space="preserve">       </t>
    </r>
    <r>
      <rPr>
        <sz val="10.5"/>
        <color rgb="FF444444"/>
        <rFont val="Segoe UI"/>
        <family val="2"/>
      </rPr>
      <t>On the </t>
    </r>
    <r>
      <rPr>
        <b/>
        <sz val="10.5"/>
        <color rgb="FF444444"/>
        <rFont val="Segoe UI"/>
        <family val="2"/>
      </rPr>
      <t>Standard Types</t>
    </r>
    <r>
      <rPr>
        <sz val="10.5"/>
        <color rgb="FF444444"/>
        <rFont val="Segoe UI"/>
        <family val="2"/>
      </rPr>
      <t> tab, under </t>
    </r>
    <r>
      <rPr>
        <b/>
        <sz val="10.5"/>
        <color rgb="FF444444"/>
        <rFont val="Segoe UI"/>
        <family val="2"/>
      </rPr>
      <t>Chart type</t>
    </r>
    <r>
      <rPr>
        <sz val="10.5"/>
        <color rgb="FF444444"/>
        <rFont val="Segoe UI"/>
        <family val="2"/>
      </rPr>
      <t>, click </t>
    </r>
    <r>
      <rPr>
        <b/>
        <sz val="10.5"/>
        <color rgb="FF444444"/>
        <rFont val="Segoe UI"/>
        <family val="2"/>
      </rPr>
      <t>Line</t>
    </r>
    <r>
      <rPr>
        <sz val="10.5"/>
        <color rgb="FF444444"/>
        <rFont val="Segoe UI"/>
        <family val="2"/>
      </rPr>
      <t>.</t>
    </r>
  </si>
  <si>
    <r>
      <t>5.</t>
    </r>
    <r>
      <rPr>
        <sz val="7"/>
        <color rgb="FF444444"/>
        <rFont val="Times New Roman"/>
        <family val="1"/>
      </rPr>
      <t xml:space="preserve">       </t>
    </r>
    <r>
      <rPr>
        <sz val="10.5"/>
        <color rgb="FF444444"/>
        <rFont val="Segoe UI"/>
        <family val="2"/>
      </rPr>
      <t>Click </t>
    </r>
    <r>
      <rPr>
        <b/>
        <sz val="10.5"/>
        <color rgb="FF444444"/>
        <rFont val="Segoe UI"/>
        <family val="2"/>
      </rPr>
      <t>Finish</t>
    </r>
    <r>
      <rPr>
        <sz val="10.5"/>
        <color rgb="FF444444"/>
        <rFont val="Segoe UI"/>
        <family val="2"/>
      </rPr>
      <t>.</t>
    </r>
  </si>
  <si>
    <r>
      <t>6.</t>
    </r>
    <r>
      <rPr>
        <sz val="7"/>
        <color rgb="FF444444"/>
        <rFont val="Times New Roman"/>
        <family val="1"/>
      </rPr>
      <t xml:space="preserve">       </t>
    </r>
    <r>
      <rPr>
        <sz val="10.5"/>
        <color rgb="FF444444"/>
        <rFont val="Segoe UI"/>
        <family val="2"/>
      </rPr>
      <t>To remove the legend and make more room for your chart, click </t>
    </r>
    <r>
      <rPr>
        <b/>
        <sz val="10.5"/>
        <color rgb="FF444444"/>
        <rFont val="Segoe UI"/>
        <family val="2"/>
      </rPr>
      <t>Legend</t>
    </r>
    <r>
      <rPr>
        <sz val="10.5"/>
        <color rgb="FF444444"/>
        <rFont val="Segoe UI"/>
        <family val="2"/>
      </rPr>
      <t> on the </t>
    </r>
    <r>
      <rPr>
        <b/>
        <sz val="10.5"/>
        <color rgb="FF444444"/>
        <rFont val="Segoe UI"/>
        <family val="2"/>
      </rPr>
      <t>Chart</t>
    </r>
    <r>
      <rPr>
        <sz val="10.5"/>
        <color rgb="FF444444"/>
        <rFont val="Segoe UI"/>
        <family val="2"/>
      </rPr>
      <t> toolbar.</t>
    </r>
  </si>
  <si>
    <r>
      <t>1.</t>
    </r>
    <r>
      <rPr>
        <sz val="7"/>
        <color rgb="FF444444"/>
        <rFont val="Times New Roman"/>
        <family val="1"/>
      </rPr>
      <t xml:space="preserve">       </t>
    </r>
    <r>
      <rPr>
        <sz val="10.5"/>
        <color rgb="FF444444"/>
        <rFont val="Segoe UI"/>
        <family val="2"/>
      </rPr>
      <t>Click in the chart area to select the chart.</t>
    </r>
  </si>
  <si>
    <r>
      <t>The </t>
    </r>
    <r>
      <rPr>
        <b/>
        <sz val="10.5"/>
        <color rgb="FF444444"/>
        <rFont val="Segoe UI"/>
        <family val="2"/>
      </rPr>
      <t>Chart</t>
    </r>
    <r>
      <rPr>
        <sz val="10.5"/>
        <color rgb="FF444444"/>
        <rFont val="Segoe UI"/>
        <family val="2"/>
      </rPr>
      <t> menu appears when the chart is selected.</t>
    </r>
  </si>
  <si>
    <r>
      <t>2.</t>
    </r>
    <r>
      <rPr>
        <sz val="7"/>
        <color rgb="FF444444"/>
        <rFont val="Times New Roman"/>
        <family val="1"/>
      </rPr>
      <t xml:space="preserve">       </t>
    </r>
    <r>
      <rPr>
        <sz val="10.5"/>
        <color rgb="FF444444"/>
        <rFont val="Segoe UI"/>
        <family val="2"/>
      </rPr>
      <t>On the </t>
    </r>
    <r>
      <rPr>
        <b/>
        <sz val="10.5"/>
        <color rgb="FF444444"/>
        <rFont val="Segoe UI"/>
        <family val="2"/>
      </rPr>
      <t>Chart</t>
    </r>
    <r>
      <rPr>
        <sz val="10.5"/>
        <color rgb="FF444444"/>
        <rFont val="Segoe UI"/>
        <family val="2"/>
      </rPr>
      <t> menu, click </t>
    </r>
    <r>
      <rPr>
        <b/>
        <sz val="10.5"/>
        <color rgb="FF444444"/>
        <rFont val="Segoe UI"/>
        <family val="2"/>
      </rPr>
      <t>Add Trendline</t>
    </r>
    <r>
      <rPr>
        <sz val="10.5"/>
        <color rgb="FF444444"/>
        <rFont val="Segoe UI"/>
        <family val="2"/>
      </rPr>
      <t>.</t>
    </r>
  </si>
  <si>
    <r>
      <t>3.</t>
    </r>
    <r>
      <rPr>
        <sz val="7"/>
        <color rgb="FF444444"/>
        <rFont val="Times New Roman"/>
        <family val="1"/>
      </rPr>
      <t xml:space="preserve">       </t>
    </r>
    <r>
      <rPr>
        <sz val="10.5"/>
        <color rgb="FF444444"/>
        <rFont val="Segoe UI"/>
        <family val="2"/>
      </rPr>
      <t>In the </t>
    </r>
    <r>
      <rPr>
        <b/>
        <sz val="10.5"/>
        <color rgb="FF444444"/>
        <rFont val="Segoe UI"/>
        <family val="2"/>
      </rPr>
      <t>Add Trendline</t>
    </r>
    <r>
      <rPr>
        <sz val="10.5"/>
        <color rgb="FF444444"/>
        <rFont val="Segoe UI"/>
        <family val="2"/>
      </rPr>
      <t> dialog box, click the </t>
    </r>
    <r>
      <rPr>
        <b/>
        <sz val="10.5"/>
        <color rgb="FF444444"/>
        <rFont val="Segoe UI"/>
        <family val="2"/>
      </rPr>
      <t>Type</t>
    </r>
    <r>
      <rPr>
        <sz val="10.5"/>
        <color rgb="FF444444"/>
        <rFont val="Segoe UI"/>
        <family val="2"/>
      </rPr>
      <t> tab.</t>
    </r>
  </si>
  <si>
    <r>
      <t>4.</t>
    </r>
    <r>
      <rPr>
        <sz val="7"/>
        <color rgb="FF444444"/>
        <rFont val="Times New Roman"/>
        <family val="1"/>
      </rPr>
      <t xml:space="preserve">       </t>
    </r>
    <r>
      <rPr>
        <sz val="10.5"/>
        <color rgb="FF444444"/>
        <rFont val="Segoe UI"/>
        <family val="2"/>
      </rPr>
      <t>Under </t>
    </r>
    <r>
      <rPr>
        <b/>
        <sz val="10.5"/>
        <color rgb="FF444444"/>
        <rFont val="Segoe UI"/>
        <family val="2"/>
      </rPr>
      <t>Trend/Regression type</t>
    </r>
    <r>
      <rPr>
        <sz val="10.5"/>
        <color rgb="FF444444"/>
        <rFont val="Segoe UI"/>
        <family val="2"/>
      </rPr>
      <t>, click </t>
    </r>
    <r>
      <rPr>
        <b/>
        <sz val="10.5"/>
        <color rgb="FF444444"/>
        <rFont val="Segoe UI"/>
        <family val="2"/>
      </rPr>
      <t>Linear</t>
    </r>
    <r>
      <rPr>
        <sz val="10.5"/>
        <color rgb="FF444444"/>
        <rFont val="Segoe UI"/>
        <family val="2"/>
      </rPr>
      <t>. This creates a straight trendline.</t>
    </r>
  </si>
  <si>
    <r>
      <t>5.</t>
    </r>
    <r>
      <rPr>
        <sz val="7"/>
        <color rgb="FF444444"/>
        <rFont val="Times New Roman"/>
        <family val="1"/>
      </rPr>
      <t xml:space="preserve">       </t>
    </r>
    <r>
      <rPr>
        <sz val="10.5"/>
        <color rgb="FF444444"/>
        <rFont val="Segoe UI"/>
        <family val="2"/>
      </rPr>
      <t>Click the </t>
    </r>
    <r>
      <rPr>
        <b/>
        <sz val="10.5"/>
        <color rgb="FF444444"/>
        <rFont val="Segoe UI"/>
        <family val="2"/>
      </rPr>
      <t>Options</t>
    </r>
    <r>
      <rPr>
        <sz val="10.5"/>
        <color rgb="FF444444"/>
        <rFont val="Segoe UI"/>
        <family val="2"/>
      </rPr>
      <t> tab.</t>
    </r>
  </si>
  <si>
    <r>
      <t>6.</t>
    </r>
    <r>
      <rPr>
        <sz val="7"/>
        <color rgb="FF444444"/>
        <rFont val="Times New Roman"/>
        <family val="1"/>
      </rPr>
      <t xml:space="preserve">       </t>
    </r>
    <r>
      <rPr>
        <sz val="10.5"/>
        <color rgb="FF444444"/>
        <rFont val="Segoe UI"/>
        <family val="2"/>
      </rPr>
      <t>In the </t>
    </r>
    <r>
      <rPr>
        <b/>
        <sz val="10.5"/>
        <color rgb="FF444444"/>
        <rFont val="Segoe UI"/>
        <family val="2"/>
      </rPr>
      <t>Forward</t>
    </r>
    <r>
      <rPr>
        <sz val="10.5"/>
        <color rgb="FF444444"/>
        <rFont val="Segoe UI"/>
        <family val="2"/>
      </rPr>
      <t> box, under </t>
    </r>
    <r>
      <rPr>
        <b/>
        <sz val="10.5"/>
        <color rgb="FF444444"/>
        <rFont val="Segoe UI"/>
        <family val="2"/>
      </rPr>
      <t>Forecast</t>
    </r>
    <r>
      <rPr>
        <sz val="10.5"/>
        <color rgb="FF444444"/>
        <rFont val="Segoe UI"/>
        <family val="2"/>
      </rPr>
      <t>, type </t>
    </r>
    <r>
      <rPr>
        <b/>
        <sz val="10.5"/>
        <color rgb="FF444444"/>
        <rFont val="Segoe UI"/>
        <family val="2"/>
      </rPr>
      <t>4</t>
    </r>
    <r>
      <rPr>
        <sz val="10.5"/>
        <color rgb="FF444444"/>
        <rFont val="Segoe UI"/>
        <family val="2"/>
      </rPr>
      <t>.</t>
    </r>
  </si>
  <si>
    <r>
      <t>7.</t>
    </r>
    <r>
      <rPr>
        <sz val="7"/>
        <color rgb="FF444444"/>
        <rFont val="Times New Roman"/>
        <family val="1"/>
      </rPr>
      <t xml:space="preserve">       </t>
    </r>
    <r>
      <rPr>
        <sz val="10.5"/>
        <color rgb="FF444444"/>
        <rFont val="Segoe UI"/>
        <family val="2"/>
      </rPr>
      <t>Select the </t>
    </r>
    <r>
      <rPr>
        <b/>
        <sz val="10.5"/>
        <color rgb="FF444444"/>
        <rFont val="Segoe UI"/>
        <family val="2"/>
      </rPr>
      <t>Display R-squared value on chart</t>
    </r>
    <r>
      <rPr>
        <sz val="10.5"/>
        <color rgb="FF444444"/>
        <rFont val="Segoe UI"/>
        <family val="2"/>
      </rPr>
      <t> check box.</t>
    </r>
  </si>
  <si>
    <r>
      <t>8.</t>
    </r>
    <r>
      <rPr>
        <sz val="7"/>
        <color rgb="FF444444"/>
        <rFont val="Times New Roman"/>
        <family val="1"/>
      </rPr>
      <t xml:space="preserve">       </t>
    </r>
    <r>
      <rPr>
        <sz val="10.5"/>
        <color rgb="FF444444"/>
        <rFont val="Segoe UI"/>
        <family val="2"/>
      </rPr>
      <t>Click </t>
    </r>
    <r>
      <rPr>
        <b/>
        <sz val="10.5"/>
        <color rgb="FF444444"/>
        <rFont val="Segoe UI"/>
        <family val="2"/>
      </rPr>
      <t>OK</t>
    </r>
    <r>
      <rPr>
        <sz val="10.5"/>
        <color rgb="FF444444"/>
        <rFont val="Segoe UI"/>
        <family val="2"/>
      </rPr>
      <t>.</t>
    </r>
  </si>
  <si>
    <r>
      <t>Trendlines are graphical representations of trends in data that you can use to analyze problems of prediction. Such analysis is also called </t>
    </r>
    <r>
      <rPr>
        <b/>
        <sz val="10.5"/>
        <color rgb="FF444444"/>
        <rFont val="Segoe UI"/>
        <family val="2"/>
      </rPr>
      <t>regression analysis</t>
    </r>
    <r>
      <rPr>
        <sz val="10.5"/>
        <color rgb="FF444444"/>
        <rFont val="Segoe UI"/>
        <family val="2"/>
      </rPr>
      <t xml:space="preserve">. </t>
    </r>
  </si>
  <si>
    <t xml:space="preserve">By using regression analysis, you can extend a trendline in a chart beyond the actual data to predict future values. For example, the preceding chart uses a simple logarithmic </t>
  </si>
  <si>
    <t>trendline that is forecast ahead four quarters to clearly show a trend toward rising revenue.</t>
  </si>
  <si>
    <t>R² (R-squared)</t>
  </si>
  <si>
    <t xml:space="preserve">Trendlines  </t>
  </si>
  <si>
    <r>
      <t>The </t>
    </r>
    <r>
      <rPr>
        <b/>
        <sz val="10.5"/>
        <color rgb="FF444444"/>
        <rFont val="Segoe UI"/>
        <family val="2"/>
      </rPr>
      <t>R-squared value of the trendline</t>
    </r>
    <r>
      <rPr>
        <sz val="10.5"/>
        <color rgb="FF444444"/>
        <rFont val="Segoe UI"/>
        <family val="2"/>
      </rPr>
      <t> (this is where math comes in). Think of the R-squared value as a magic number — in this case, a number between 0 and 1.</t>
    </r>
  </si>
  <si>
    <t>A trendline is most reliable when its R-squared value is at or near 1.</t>
  </si>
  <si>
    <r>
      <t>A linear trendline</t>
    </r>
    <r>
      <rPr>
        <sz val="10.5"/>
        <color rgb="FF444444"/>
        <rFont val="Segoe UI"/>
        <family val="2"/>
      </rPr>
      <t xml:space="preserve">     is a best-fit straight line that is used with simple linear data sets. Your data is linear if the pattern in its data points resembles a line. </t>
    </r>
  </si>
  <si>
    <r>
      <t>A moving average trendline</t>
    </r>
    <r>
      <rPr>
        <sz val="10.5"/>
        <color rgb="FF444444"/>
        <rFont val="Segoe UI"/>
        <family val="2"/>
      </rPr>
      <t xml:space="preserve">     works well for data that fluctuates higher and lower. It smoothes out fluctuations in data to show patterns or trends more clearly. </t>
    </r>
  </si>
  <si>
    <t>You select the number of data points that you want the trendline to average and use as a point in the line.</t>
  </si>
  <si>
    <t xml:space="preserve">The R-squared value, which tells you how closely your trendline follows your data, appears on the chart. With a linear trendline, the value is .8351. As you can see by the chart, the trendline doesn't follow </t>
  </si>
  <si>
    <t>the data very closely because the sales rise rapidly in the first few years and then start to level out. A straight-line (linear) trendline that includes the rapid-growth early years may overestimate future sales.</t>
  </si>
  <si>
    <t xml:space="preserve">Choosing the right trendline for your data is very important. Checking the R-squared value can help you choose the best trendline for your data. It also helps to understand the types of </t>
  </si>
  <si>
    <t>trendlines that are likely to fit different scenarios.  A linear trendline usually shows that something is increasing or decreasing at a steady rate.</t>
  </si>
  <si>
    <t>De-12</t>
  </si>
  <si>
    <t>How to perform this operation?You Click =Sign  where you want answer and you Click the Number given Multply with increase Percentage you devide by 12 then you add that number</t>
  </si>
  <si>
    <t>Total</t>
  </si>
  <si>
    <t xml:space="preserve">Using This practice there is need a month to be forecasted and this month is Unkown expectation(X )so You  bring Curssor where you want the answer </t>
  </si>
  <si>
    <t>and you click to function Sign  and you click to known month number here is 5 then you move curissor to next part Y axis which is axis for expenses of Month 1 to month 4 I click to month 1 then I drag to Month 4 I shift to next X axis which is time known from month 1 to 4 I click month 1 then I drug to 4 finally I Clicl to enter after to do Operating expense I go to the next</t>
  </si>
  <si>
    <t>given you click ok you do the second operation then you go up to the Formula and you Click between format then you hit F4</t>
  </si>
  <si>
    <t>  0.75</t>
  </si>
  <si>
    <r>
      <t xml:space="preserve">Here you Multiply each Product with its Unit price and you hit F4 then you drug immediately when you Finnish all Ligns you do Sumation using </t>
    </r>
    <r>
      <rPr>
        <sz val="12"/>
        <color rgb="FFFF0000"/>
        <rFont val="Eras Demi ITC"/>
        <family val="2"/>
      </rPr>
      <t>∑</t>
    </r>
    <r>
      <rPr>
        <sz val="12"/>
        <color rgb="FFFF0000"/>
        <rFont val="Times New Roman"/>
        <family val="1"/>
      </rPr>
      <t xml:space="preserve"> Sign above the column then you press F4 and you grug a hall Lign</t>
    </r>
  </si>
  <si>
    <r>
      <t>·</t>
    </r>
    <r>
      <rPr>
        <sz val="11"/>
        <rFont val="Times New Roman"/>
        <family val="1"/>
      </rPr>
      <t xml:space="preserve">         </t>
    </r>
    <r>
      <rPr>
        <sz val="11"/>
        <rFont val="Calibri"/>
        <family val="2"/>
      </rPr>
      <t>Demonstrates the financial viability of a new business venture. Allows you to construct a model of how your business might perform financially if certain strategies, events and plans are carried out.</t>
    </r>
  </si>
  <si>
    <r>
      <t>·</t>
    </r>
    <r>
      <rPr>
        <sz val="11"/>
        <rFont val="Times New Roman"/>
        <family val="1"/>
      </rPr>
      <t xml:space="preserve">         </t>
    </r>
    <r>
      <rPr>
        <sz val="11"/>
        <rFont val="Calibri"/>
        <family val="2"/>
      </rPr>
      <t>Allows you to measure the actual financial operation of the business against the forecast financial plan and make adjustments where necessary.</t>
    </r>
  </si>
  <si>
    <r>
      <t>·</t>
    </r>
    <r>
      <rPr>
        <sz val="11"/>
        <rFont val="Times New Roman"/>
        <family val="1"/>
      </rPr>
      <t xml:space="preserve">         </t>
    </r>
    <r>
      <rPr>
        <sz val="11"/>
        <rFont val="Calibri"/>
        <family val="2"/>
      </rPr>
      <t>Allows you to guide your business in the right direction and take control of your cash flow.</t>
    </r>
  </si>
  <si>
    <r>
      <t>·</t>
    </r>
    <r>
      <rPr>
        <sz val="11"/>
        <rFont val="Times New Roman"/>
        <family val="1"/>
      </rPr>
      <t xml:space="preserve">         </t>
    </r>
    <r>
      <rPr>
        <sz val="11"/>
        <rFont val="Calibri"/>
        <family val="2"/>
      </rPr>
      <t>Provides a benchmark against which to measure future performance.</t>
    </r>
  </si>
  <si>
    <r>
      <t>·</t>
    </r>
    <r>
      <rPr>
        <sz val="11"/>
        <rFont val="Times New Roman"/>
        <family val="1"/>
      </rPr>
      <t xml:space="preserve">         </t>
    </r>
    <r>
      <rPr>
        <sz val="11"/>
        <rFont val="Calibri"/>
        <family val="2"/>
      </rPr>
      <t>Identifies potential risks and cash shortfalls to keep the business out of financial trouble.</t>
    </r>
  </si>
  <si>
    <r>
      <t>·</t>
    </r>
    <r>
      <rPr>
        <sz val="11"/>
        <rFont val="Times New Roman"/>
        <family val="1"/>
      </rPr>
      <t xml:space="preserve">         </t>
    </r>
    <r>
      <rPr>
        <sz val="11"/>
        <rFont val="Calibri"/>
        <family val="2"/>
      </rPr>
      <t>Provides an estimate of future cash needs and whether additional private equity or borrowing is necessary.</t>
    </r>
  </si>
  <si>
    <r>
      <t>·</t>
    </r>
    <r>
      <rPr>
        <sz val="11"/>
        <rFont val="Times New Roman"/>
        <family val="1"/>
      </rPr>
      <t xml:space="preserve">         </t>
    </r>
    <r>
      <rPr>
        <sz val="11"/>
        <rFont val="Calibri"/>
        <family val="2"/>
      </rPr>
      <t>Assists you to secure a bank loan or other funding. Lenders and investors require financial forecasts to show your capacity to repay the loan.</t>
    </r>
  </si>
  <si>
    <r>
      <t>·</t>
    </r>
    <r>
      <rPr>
        <sz val="11"/>
        <rFont val="Times New Roman"/>
        <family val="1"/>
      </rPr>
      <t xml:space="preserve">         </t>
    </r>
    <r>
      <rPr>
        <sz val="11"/>
        <rFont val="Calibri"/>
        <family val="2"/>
      </rPr>
      <t>List all the products or services you plan to sell.</t>
    </r>
  </si>
  <si>
    <r>
      <t>·</t>
    </r>
    <r>
      <rPr>
        <sz val="11"/>
        <rFont val="Times New Roman"/>
        <family val="1"/>
      </rPr>
      <t xml:space="preserve">         </t>
    </r>
    <r>
      <rPr>
        <sz val="11"/>
        <rFont val="Calibri"/>
        <family val="2"/>
      </rPr>
      <t>Estimate the number of units to be sold for each type.</t>
    </r>
  </si>
  <si>
    <r>
      <t>·</t>
    </r>
    <r>
      <rPr>
        <sz val="11"/>
        <rFont val="Times New Roman"/>
        <family val="1"/>
      </rPr>
      <t xml:space="preserve">         </t>
    </r>
    <r>
      <rPr>
        <sz val="11"/>
        <rFont val="Calibri"/>
        <family val="2"/>
      </rPr>
      <t>Determine the selling price for each unit.</t>
    </r>
  </si>
  <si>
    <r>
      <t>·</t>
    </r>
    <r>
      <rPr>
        <sz val="11"/>
        <rFont val="Times New Roman"/>
        <family val="1"/>
      </rPr>
      <t xml:space="preserve">         </t>
    </r>
    <r>
      <rPr>
        <sz val="11"/>
        <rFont val="Calibri"/>
        <family val="2"/>
      </rPr>
      <t>Develop a sales forecast for each unit</t>
    </r>
  </si>
  <si>
    <r>
      <t>·</t>
    </r>
    <r>
      <rPr>
        <sz val="11"/>
        <rFont val="Times New Roman"/>
        <family val="1"/>
      </rPr>
      <t xml:space="preserve">         </t>
    </r>
    <r>
      <rPr>
        <sz val="11"/>
        <rFont val="Calibri"/>
        <family val="2"/>
      </rPr>
      <t>(Unit sales forecast = Number of units sold x Price per unit)</t>
    </r>
  </si>
  <si>
    <r>
      <t>·</t>
    </r>
    <r>
      <rPr>
        <sz val="11"/>
        <rFont val="Times New Roman"/>
        <family val="1"/>
      </rPr>
      <t xml:space="preserve">         </t>
    </r>
    <r>
      <rPr>
        <sz val="11"/>
        <rFont val="Calibri"/>
        <family val="2"/>
      </rPr>
      <t>Total the sales forecasts for all units to obtain an overall sales forecast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</si>
</sst>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quot;$&quot;#,##0.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_);[Red]\(0.00%\)"/>
    <numFmt numFmtId="170" formatCode="0%_);[Red]\(0%\)"/>
    <numFmt numFmtId="171" formatCode="[$-409]mmm\-yy;@"/>
    <numFmt numFmtId="172" formatCode="_(* #,##0_);_(* \(#,##0\);_(* &quot;-&quot;??_);_(@_)"/>
    <numFmt numFmtId="173" formatCode="_(&quot;$&quot;* #,##0_);_(&quot;$&quot;* \(#,##0\);_(&quot;$&quot;* &quot;-&quot;??_);_(@_)"/>
  </numFmts>
  <fonts count="68" x14ac:knownFonts="1">
    <font>
      <sz val="10"/>
      <name val="Times New Roman"/>
    </font>
    <font>
      <sz val="10"/>
      <color indexed="8"/>
      <name val="Arial"/>
      <family val="2"/>
    </font>
    <font>
      <b/>
      <i/>
      <sz val="10"/>
      <color indexed="8"/>
      <name val="Arial"/>
    </font>
    <font>
      <b/>
      <sz val="10"/>
      <color indexed="8"/>
      <name val="Arial"/>
    </font>
    <font>
      <b/>
      <sz val="10"/>
      <color indexed="8"/>
      <name val="Arial"/>
      <family val="2"/>
    </font>
    <font>
      <sz val="10"/>
      <color indexed="81"/>
      <name val="Arial"/>
      <family val="2"/>
    </font>
    <font>
      <u/>
      <sz val="10"/>
      <color indexed="12"/>
      <name val="Times New Roman"/>
    </font>
    <font>
      <u/>
      <sz val="10"/>
      <color indexed="12"/>
      <name val="Arial"/>
      <family val="2"/>
    </font>
    <font>
      <sz val="10"/>
      <name val="Arial"/>
    </font>
    <font>
      <sz val="8"/>
      <name val="Arial"/>
    </font>
    <font>
      <sz val="8"/>
      <name val="Tahoma"/>
      <family val="2"/>
    </font>
    <font>
      <sz val="8"/>
      <name val="Times New Roman"/>
    </font>
    <font>
      <sz val="8"/>
      <name val="Verdana"/>
      <family val="2"/>
    </font>
    <font>
      <sz val="10"/>
      <name val="Helv"/>
    </font>
    <font>
      <b/>
      <sz val="9"/>
      <name val="Arial"/>
    </font>
    <font>
      <b/>
      <sz val="8"/>
      <color indexed="9"/>
      <name val="Tahoma"/>
      <family val="2"/>
    </font>
    <font>
      <b/>
      <sz val="8"/>
      <color indexed="8"/>
      <name val="Tahoma"/>
      <family val="2"/>
    </font>
    <font>
      <b/>
      <sz val="18"/>
      <name val="Arial"/>
    </font>
    <font>
      <b/>
      <sz val="12"/>
      <name val="Arial"/>
    </font>
    <font>
      <b/>
      <sz val="11"/>
      <color indexed="23"/>
      <name val="Verdana"/>
      <family val="2"/>
    </font>
    <font>
      <sz val="10"/>
      <color indexed="10"/>
      <name val="Helv"/>
    </font>
    <font>
      <sz val="9"/>
      <color indexed="10"/>
      <name val="Arial"/>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name val="Times New Roman"/>
    </font>
    <font>
      <b/>
      <sz val="14"/>
      <color indexed="8"/>
      <name val="Arial"/>
      <family val="2"/>
    </font>
    <font>
      <sz val="10"/>
      <name val="Times New Roman"/>
      <family val="1"/>
    </font>
    <font>
      <sz val="6.25"/>
      <color rgb="FF666666"/>
      <name val="Segoe UI"/>
      <family val="2"/>
    </font>
    <font>
      <sz val="19"/>
      <color rgb="FF232323"/>
      <name val="Segoe UI"/>
      <family val="2"/>
    </font>
    <font>
      <b/>
      <sz val="18"/>
      <color rgb="FF666666"/>
      <name val="Segoe UI"/>
      <family val="2"/>
    </font>
    <font>
      <sz val="14"/>
      <color rgb="FF666666"/>
      <name val="Courier New"/>
      <family val="3"/>
    </font>
    <font>
      <sz val="10"/>
      <color rgb="FF444444"/>
      <name val="Segoe UI"/>
      <family val="2"/>
    </font>
    <font>
      <sz val="10"/>
      <color rgb="FF444444"/>
      <name val="Segoe UI"/>
      <family val="2"/>
    </font>
    <font>
      <sz val="12"/>
      <name val="Times New Roman"/>
      <family val="1"/>
    </font>
    <font>
      <sz val="12"/>
      <color rgb="FF666666"/>
      <name val="Times New Roman"/>
      <family val="1"/>
    </font>
    <font>
      <b/>
      <sz val="12"/>
      <color theme="0"/>
      <name val="Times New Roman"/>
      <family val="1"/>
    </font>
    <font>
      <sz val="11"/>
      <name val="Calibri"/>
      <family val="2"/>
    </font>
    <font>
      <b/>
      <sz val="11"/>
      <name val="Calibri"/>
      <family val="2"/>
    </font>
    <font>
      <sz val="11"/>
      <name val="Symbol"/>
      <family val="1"/>
      <charset val="2"/>
    </font>
    <font>
      <sz val="21"/>
      <color rgb="FF101010"/>
      <name val="Segoe UI Light"/>
      <family val="2"/>
    </font>
    <font>
      <sz val="10"/>
      <color rgb="FF444444"/>
      <name val="Symbol"/>
      <family val="1"/>
      <charset val="2"/>
    </font>
    <font>
      <sz val="7"/>
      <color rgb="FF444444"/>
      <name val="Times New Roman"/>
      <family val="1"/>
    </font>
    <font>
      <sz val="10.5"/>
      <color rgb="FF444444"/>
      <name val="Segoe UI"/>
      <family val="2"/>
    </font>
    <font>
      <sz val="18"/>
      <color rgb="FF101010"/>
      <name val="Segoe UI Light"/>
      <family val="2"/>
    </font>
    <font>
      <b/>
      <sz val="17"/>
      <color rgb="FF444444"/>
      <name val="Times New Roman"/>
      <family val="1"/>
    </font>
    <font>
      <sz val="17"/>
      <color rgb="FF444444"/>
      <name val="Times New Roman"/>
      <family val="1"/>
    </font>
    <font>
      <sz val="9"/>
      <color rgb="FF666666"/>
      <name val="Segoe UI"/>
      <family val="2"/>
    </font>
    <font>
      <b/>
      <sz val="10.5"/>
      <color rgb="FF444444"/>
      <name val="Segoe UI"/>
      <family val="2"/>
    </font>
    <font>
      <b/>
      <sz val="21"/>
      <color theme="9" tint="-0.499984740745262"/>
      <name val="Segoe UI Light"/>
      <family val="2"/>
    </font>
    <font>
      <sz val="16"/>
      <color rgb="FFFF0000"/>
      <name val="Times New Roman"/>
      <family val="1"/>
    </font>
    <font>
      <sz val="12"/>
      <color rgb="FFFF0000"/>
      <name val="Times New Roman"/>
      <family val="1"/>
    </font>
    <font>
      <sz val="12"/>
      <color rgb="FFFF0000"/>
      <name val="Eras Demi ITC"/>
      <family val="2"/>
    </font>
    <font>
      <b/>
      <sz val="11"/>
      <color rgb="FF984807"/>
      <name val="Calibri"/>
      <family val="2"/>
    </font>
    <font>
      <sz val="11"/>
      <name val="Times New Roman"/>
      <family val="1"/>
    </font>
  </fonts>
  <fills count="36">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58"/>
        <bgColor indexed="58"/>
      </patternFill>
    </fill>
    <fill>
      <patternFill patternType="solid">
        <fgColor indexed="22"/>
        <bgColor indexed="22"/>
      </patternFill>
    </fill>
    <fill>
      <patternFill patternType="solid">
        <fgColor indexed="58"/>
        <bgColor indexed="64"/>
      </patternFill>
    </fill>
    <fill>
      <patternFill patternType="solid">
        <fgColor indexed="9"/>
      </patternFill>
    </fill>
    <fill>
      <patternFill patternType="solid">
        <fgColor indexed="26"/>
        <bgColor indexed="64"/>
      </patternFill>
    </fill>
    <fill>
      <patternFill patternType="solid">
        <fgColor indexed="8"/>
        <bgColor indexed="58"/>
      </patternFill>
    </fill>
    <fill>
      <patternFill patternType="darkGray">
        <fgColor indexed="9"/>
        <bgColor indexed="9"/>
      </patternFill>
    </fill>
    <fill>
      <patternFill patternType="solid">
        <fgColor rgb="FFF3F3F3"/>
        <bgColor indexed="64"/>
      </patternFill>
    </fill>
    <fill>
      <patternFill patternType="solid">
        <fgColor rgb="FFD8D8D8"/>
        <bgColor indexed="64"/>
      </patternFill>
    </fill>
    <fill>
      <patternFill patternType="solid">
        <fgColor rgb="FFFFFFFF"/>
        <bgColor indexed="64"/>
      </patternFill>
    </fill>
    <fill>
      <patternFill patternType="solid">
        <fgColor theme="3"/>
        <bgColor indexed="64"/>
      </patternFill>
    </fill>
  </fills>
  <borders count="34">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thick">
        <color indexed="22"/>
      </top>
      <bottom/>
      <diagonal/>
    </border>
    <border>
      <left/>
      <right style="thick">
        <color indexed="22"/>
      </right>
      <top/>
      <bottom/>
      <diagonal/>
    </border>
    <border>
      <left/>
      <right/>
      <top style="thick">
        <color indexed="19"/>
      </top>
      <bottom style="thin">
        <color indexed="59"/>
      </bottom>
      <diagonal/>
    </border>
    <border>
      <left style="medium">
        <color indexed="19"/>
      </left>
      <right/>
      <top style="medium">
        <color indexed="19"/>
      </top>
      <bottom/>
      <diagonal/>
    </border>
    <border>
      <left/>
      <right/>
      <top style="medium">
        <color indexed="19"/>
      </top>
      <bottom/>
      <diagonal/>
    </border>
    <border>
      <left style="medium">
        <color indexed="19"/>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19"/>
      </left>
      <right/>
      <top/>
      <bottom style="medium">
        <color indexed="19"/>
      </bottom>
      <diagonal/>
    </border>
    <border>
      <left/>
      <right/>
      <top/>
      <bottom style="medium">
        <color indexed="19"/>
      </bottom>
      <diagonal/>
    </border>
    <border>
      <left/>
      <right/>
      <top/>
      <bottom style="thick">
        <color indexed="22"/>
      </bottom>
      <diagonal/>
    </border>
    <border>
      <left/>
      <right/>
      <top style="medium">
        <color rgb="FFCCCCCC"/>
      </top>
      <bottom style="medium">
        <color rgb="FFCCCCCC"/>
      </bottom>
      <diagonal/>
    </border>
    <border>
      <left/>
      <right/>
      <top style="medium">
        <color rgb="FFA4A4A4"/>
      </top>
      <bottom style="medium">
        <color rgb="FFA4A4A4"/>
      </bottom>
      <diagonal/>
    </border>
    <border>
      <left/>
      <right/>
      <top/>
      <bottom style="medium">
        <color rgb="FFCCCCCC"/>
      </bottom>
      <diagonal/>
    </border>
  </borders>
  <cellStyleXfs count="80">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10" fillId="16" borderId="1" applyBorder="0" applyProtection="0">
      <alignment vertical="center"/>
    </xf>
    <xf numFmtId="0" fontId="26" fillId="17" borderId="0" applyNumberFormat="0" applyBorder="0" applyAlignment="0" applyProtection="0"/>
    <xf numFmtId="5" fontId="11" fillId="0" borderId="2">
      <protection locked="0"/>
    </xf>
    <xf numFmtId="0" fontId="12" fillId="18" borderId="0" applyBorder="0">
      <alignment horizontal="left" vertical="center" indent="1"/>
    </xf>
    <xf numFmtId="0" fontId="27" fillId="4" borderId="3" applyNumberFormat="0" applyAlignment="0" applyProtection="0"/>
    <xf numFmtId="0" fontId="28" fillId="19" borderId="4" applyNumberFormat="0" applyAlignment="0" applyProtection="0"/>
    <xf numFmtId="3" fontId="8" fillId="0" borderId="0" applyFont="0" applyFill="0" applyBorder="0" applyAlignment="0" applyProtection="0"/>
    <xf numFmtId="5" fontId="8" fillId="0" borderId="0" applyFont="0" applyFill="0" applyBorder="0" applyAlignment="0" applyProtection="0"/>
    <xf numFmtId="0" fontId="13" fillId="0" borderId="5"/>
    <xf numFmtId="4" fontId="11" fillId="20" borderId="5">
      <protection locked="0"/>
    </xf>
    <xf numFmtId="0" fontId="8"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0" fontId="29" fillId="0" borderId="0" applyNumberFormat="0" applyFill="0" applyBorder="0" applyAlignment="0" applyProtection="0"/>
    <xf numFmtId="2" fontId="8" fillId="0" borderId="0" applyFont="0" applyFill="0" applyBorder="0" applyAlignment="0" applyProtection="0"/>
    <xf numFmtId="0" fontId="30" fillId="6" borderId="0" applyNumberFormat="0" applyBorder="0" applyAlignment="0" applyProtection="0"/>
    <xf numFmtId="4" fontId="11" fillId="21" borderId="5"/>
    <xf numFmtId="43" fontId="14" fillId="0" borderId="6"/>
    <xf numFmtId="37" fontId="15" fillId="22" borderId="2" applyBorder="0">
      <alignment horizontal="left" vertical="center" indent="1"/>
    </xf>
    <xf numFmtId="37" fontId="16" fillId="23" borderId="7" applyFill="0">
      <alignment vertical="center"/>
    </xf>
    <xf numFmtId="0" fontId="16" fillId="24" borderId="8" applyNumberFormat="0">
      <alignment horizontal="left" vertical="top" indent="1"/>
    </xf>
    <xf numFmtId="0" fontId="16" fillId="16" borderId="0" applyBorder="0">
      <alignment horizontal="left" vertical="center" indent="1"/>
    </xf>
    <xf numFmtId="0" fontId="16" fillId="0" borderId="8" applyNumberFormat="0" applyFill="0">
      <alignment horizontal="centerContinuous" vertical="top"/>
    </xf>
    <xf numFmtId="0" fontId="17" fillId="0" borderId="0" applyNumberFormat="0" applyFont="0" applyFill="0" applyAlignment="0" applyProtection="0"/>
    <xf numFmtId="0" fontId="18" fillId="0" borderId="0" applyNumberFormat="0" applyFon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32" fillId="10" borderId="3" applyNumberFormat="0" applyAlignment="0" applyProtection="0"/>
    <xf numFmtId="43" fontId="14" fillId="0" borderId="10"/>
    <xf numFmtId="0" fontId="33" fillId="0" borderId="11" applyNumberFormat="0" applyFill="0" applyAlignment="0" applyProtection="0"/>
    <xf numFmtId="44" fontId="14" fillId="0" borderId="12"/>
    <xf numFmtId="0" fontId="34" fillId="7" borderId="0" applyNumberFormat="0" applyBorder="0" applyAlignment="0" applyProtection="0"/>
    <xf numFmtId="0" fontId="19" fillId="23" borderId="0">
      <alignment horizontal="left" wrapText="1" indent="1"/>
    </xf>
    <xf numFmtId="37" fontId="10" fillId="16" borderId="13" applyBorder="0">
      <alignment horizontal="left" vertical="center" indent="2"/>
    </xf>
    <xf numFmtId="0" fontId="1" fillId="25" borderId="0"/>
    <xf numFmtId="0" fontId="1" fillId="25" borderId="0"/>
    <xf numFmtId="0" fontId="20" fillId="0" borderId="0"/>
    <xf numFmtId="0" fontId="8" fillId="7" borderId="14" applyNumberFormat="0" applyFont="0" applyAlignment="0" applyProtection="0"/>
    <xf numFmtId="0" fontId="35" fillId="4" borderId="15" applyNumberFormat="0" applyAlignment="0" applyProtection="0"/>
    <xf numFmtId="170" fontId="9" fillId="26" borderId="16"/>
    <xf numFmtId="169" fontId="9" fillId="0" borderId="16" applyFont="0" applyFill="0" applyBorder="0" applyAlignment="0" applyProtection="0">
      <protection locked="0"/>
    </xf>
    <xf numFmtId="2" fontId="21" fillId="0" borderId="0">
      <protection locked="0"/>
    </xf>
    <xf numFmtId="0" fontId="8" fillId="27" borderId="0"/>
    <xf numFmtId="49" fontId="8" fillId="0" borderId="0" applyFont="0" applyFill="0" applyBorder="0" applyAlignment="0" applyProtection="0"/>
    <xf numFmtId="0" fontId="36" fillId="0" borderId="0" applyNumberFormat="0" applyFill="0" applyBorder="0" applyAlignment="0" applyProtection="0"/>
    <xf numFmtId="0" fontId="22" fillId="0" borderId="0">
      <alignment horizontal="right"/>
    </xf>
    <xf numFmtId="0" fontId="23" fillId="0" borderId="0"/>
    <xf numFmtId="0" fontId="8" fillId="0" borderId="17" applyNumberFormat="0" applyFont="0" applyBorder="0" applyAlignment="0" applyProtection="0"/>
    <xf numFmtId="165" fontId="8" fillId="0" borderId="0" applyFont="0" applyFill="0" applyBorder="0" applyAlignment="0" applyProtection="0"/>
    <xf numFmtId="167" fontId="8" fillId="0" borderId="0" applyFont="0" applyFill="0" applyBorder="0" applyAlignment="0" applyProtection="0"/>
    <xf numFmtId="0" fontId="37" fillId="0" borderId="0" applyNumberForma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cellStyleXfs>
  <cellXfs count="105">
    <xf numFmtId="0" fontId="0" fillId="0" borderId="0" xfId="0"/>
    <xf numFmtId="0" fontId="1" fillId="25" borderId="0" xfId="60" applyProtection="1">
      <protection hidden="1"/>
    </xf>
    <xf numFmtId="0" fontId="1" fillId="25" borderId="0" xfId="60" applyAlignment="1" applyProtection="1">
      <alignment horizontal="left"/>
      <protection hidden="1"/>
    </xf>
    <xf numFmtId="0" fontId="1" fillId="16" borderId="0" xfId="60" applyNumberFormat="1" applyFont="1" applyFill="1" applyBorder="1" applyAlignment="1" applyProtection="1">
      <protection hidden="1"/>
    </xf>
    <xf numFmtId="0" fontId="1" fillId="28" borderId="0" xfId="60" applyNumberFormat="1" applyFont="1" applyFill="1" applyBorder="1" applyAlignment="1" applyProtection="1">
      <protection hidden="1"/>
    </xf>
    <xf numFmtId="0" fontId="1" fillId="28" borderId="0" xfId="60" applyNumberFormat="1" applyFont="1" applyFill="1" applyBorder="1" applyAlignment="1" applyProtection="1">
      <alignment horizontal="left"/>
      <protection hidden="1"/>
    </xf>
    <xf numFmtId="0" fontId="1" fillId="16" borderId="19" xfId="60" applyNumberFormat="1" applyFont="1" applyFill="1" applyBorder="1" applyProtection="1">
      <protection hidden="1"/>
    </xf>
    <xf numFmtId="0" fontId="1" fillId="16" borderId="0" xfId="60" applyNumberFormat="1" applyFont="1" applyFill="1" applyBorder="1" applyProtection="1">
      <protection hidden="1"/>
    </xf>
    <xf numFmtId="0" fontId="1" fillId="28" borderId="21" xfId="60" applyNumberFormat="1" applyFont="1" applyFill="1" applyBorder="1" applyAlignment="1" applyProtection="1">
      <alignment horizontal="centerContinuous"/>
      <protection hidden="1"/>
    </xf>
    <xf numFmtId="0" fontId="1" fillId="28" borderId="22" xfId="60" applyNumberFormat="1" applyFont="1" applyFill="1" applyBorder="1" applyAlignment="1" applyProtection="1">
      <alignment horizontal="centerContinuous"/>
      <protection hidden="1"/>
    </xf>
    <xf numFmtId="0" fontId="1" fillId="28" borderId="22" xfId="60" applyNumberFormat="1" applyFont="1" applyFill="1" applyBorder="1" applyProtection="1">
      <protection hidden="1"/>
    </xf>
    <xf numFmtId="0" fontId="1" fillId="28" borderId="23" xfId="60" applyNumberFormat="1" applyFont="1" applyFill="1" applyBorder="1" applyProtection="1">
      <protection hidden="1"/>
    </xf>
    <xf numFmtId="0" fontId="1" fillId="28" borderId="0" xfId="60" applyNumberFormat="1" applyFont="1" applyFill="1" applyBorder="1" applyProtection="1">
      <protection hidden="1"/>
    </xf>
    <xf numFmtId="0" fontId="2" fillId="28" borderId="24" xfId="60" applyNumberFormat="1" applyFont="1" applyFill="1" applyBorder="1" applyAlignment="1" applyProtection="1">
      <alignment horizontal="centerContinuous"/>
      <protection hidden="1"/>
    </xf>
    <xf numFmtId="0" fontId="3" fillId="28" borderId="25" xfId="60" applyNumberFormat="1" applyFont="1" applyFill="1" applyBorder="1" applyAlignment="1" applyProtection="1">
      <alignment horizontal="centerContinuous"/>
      <protection hidden="1"/>
    </xf>
    <xf numFmtId="0" fontId="3" fillId="28" borderId="26" xfId="60" applyNumberFormat="1" applyFont="1" applyFill="1" applyBorder="1" applyAlignment="1" applyProtection="1">
      <alignment horizontal="centerContinuous"/>
      <protection hidden="1"/>
    </xf>
    <xf numFmtId="0" fontId="2" fillId="28" borderId="27" xfId="60" applyNumberFormat="1" applyFont="1" applyFill="1" applyBorder="1" applyAlignment="1" applyProtection="1">
      <alignment horizontal="center"/>
      <protection hidden="1"/>
    </xf>
    <xf numFmtId="0" fontId="2" fillId="28" borderId="0" xfId="60" applyNumberFormat="1" applyFont="1" applyFill="1" applyBorder="1" applyAlignment="1" applyProtection="1">
      <alignment horizontal="left"/>
      <protection hidden="1"/>
    </xf>
    <xf numFmtId="0" fontId="2" fillId="28" borderId="0" xfId="60" applyNumberFormat="1" applyFont="1" applyFill="1" applyBorder="1" applyAlignment="1" applyProtection="1">
      <alignment horizontal="center"/>
      <protection hidden="1"/>
    </xf>
    <xf numFmtId="0" fontId="3" fillId="28" borderId="27" xfId="60" applyNumberFormat="1" applyFont="1" applyFill="1" applyBorder="1" applyAlignment="1" applyProtection="1">
      <alignment horizontal="center"/>
      <protection hidden="1"/>
    </xf>
    <xf numFmtId="0" fontId="3" fillId="28" borderId="0" xfId="60" applyNumberFormat="1" applyFont="1" applyFill="1" applyBorder="1" applyAlignment="1" applyProtection="1">
      <alignment horizontal="left"/>
      <protection hidden="1"/>
    </xf>
    <xf numFmtId="0" fontId="3" fillId="28" borderId="0" xfId="60" applyNumberFormat="1" applyFont="1" applyFill="1" applyBorder="1" applyAlignment="1" applyProtection="1">
      <alignment horizontal="center"/>
      <protection hidden="1"/>
    </xf>
    <xf numFmtId="0" fontId="3" fillId="28" borderId="0" xfId="60" applyNumberFormat="1" applyFont="1" applyFill="1" applyBorder="1" applyProtection="1">
      <protection hidden="1"/>
    </xf>
    <xf numFmtId="0" fontId="4" fillId="28" borderId="0" xfId="60" applyNumberFormat="1" applyFont="1" applyFill="1" applyBorder="1" applyAlignment="1" applyProtection="1">
      <alignment horizontal="center"/>
      <protection hidden="1"/>
    </xf>
    <xf numFmtId="5" fontId="1" fillId="29" borderId="27" xfId="61" applyNumberFormat="1" applyFont="1" applyFill="1" applyBorder="1" applyProtection="1">
      <protection hidden="1"/>
    </xf>
    <xf numFmtId="0" fontId="1" fillId="30" borderId="0" xfId="60" applyFill="1" applyProtection="1">
      <protection hidden="1"/>
    </xf>
    <xf numFmtId="0" fontId="1" fillId="28" borderId="23" xfId="60" applyNumberFormat="1" applyFont="1" applyFill="1" applyBorder="1" applyAlignment="1" applyProtection="1">
      <alignment horizontal="centerContinuous"/>
      <protection hidden="1"/>
    </xf>
    <xf numFmtId="0" fontId="1" fillId="28" borderId="0" xfId="60" applyNumberFormat="1" applyFont="1" applyFill="1" applyBorder="1" applyAlignment="1" applyProtection="1">
      <alignment horizontal="centerContinuous"/>
      <protection hidden="1"/>
    </xf>
    <xf numFmtId="0" fontId="1" fillId="28" borderId="0" xfId="61" applyNumberFormat="1" applyFont="1" applyFill="1" applyBorder="1" applyProtection="1">
      <protection hidden="1"/>
    </xf>
    <xf numFmtId="164" fontId="1" fillId="28" borderId="0" xfId="61" applyNumberFormat="1" applyFont="1" applyFill="1" applyBorder="1" applyProtection="1">
      <protection hidden="1"/>
    </xf>
    <xf numFmtId="0" fontId="3" fillId="28" borderId="0" xfId="60" applyNumberFormat="1" applyFont="1" applyFill="1" applyBorder="1" applyAlignment="1" applyProtection="1">
      <alignment horizontal="right"/>
      <protection hidden="1"/>
    </xf>
    <xf numFmtId="37" fontId="1" fillId="28" borderId="0" xfId="61" applyNumberFormat="1" applyFont="1" applyFill="1" applyBorder="1" applyProtection="1">
      <protection hidden="1"/>
    </xf>
    <xf numFmtId="0" fontId="1" fillId="28" borderId="0" xfId="60" applyNumberFormat="1" applyFont="1" applyFill="1" applyBorder="1" applyAlignment="1" applyProtection="1">
      <alignment horizontal="right"/>
      <protection hidden="1"/>
    </xf>
    <xf numFmtId="9" fontId="1" fillId="28" borderId="0" xfId="61" applyNumberFormat="1" applyFont="1" applyFill="1" applyBorder="1" applyProtection="1">
      <protection hidden="1"/>
    </xf>
    <xf numFmtId="37" fontId="1" fillId="28" borderId="0" xfId="61" applyNumberFormat="1" applyFont="1" applyFill="1" applyBorder="1" applyAlignment="1" applyProtection="1">
      <alignment horizontal="left"/>
      <protection hidden="1"/>
    </xf>
    <xf numFmtId="0" fontId="1" fillId="28" borderId="0" xfId="61" applyNumberFormat="1" applyFont="1" applyFill="1" applyBorder="1" applyAlignment="1" applyProtection="1">
      <alignment horizontal="left"/>
      <protection hidden="1"/>
    </xf>
    <xf numFmtId="0" fontId="1" fillId="28" borderId="0" xfId="60" applyNumberFormat="1" applyFill="1" applyBorder="1" applyAlignment="1" applyProtection="1">
      <alignment horizontal="right"/>
      <protection hidden="1"/>
    </xf>
    <xf numFmtId="0" fontId="1" fillId="28" borderId="0" xfId="60" applyNumberFormat="1" applyFont="1" applyFill="1" applyBorder="1" applyAlignment="1" applyProtection="1">
      <alignment horizontal="center"/>
      <protection hidden="1"/>
    </xf>
    <xf numFmtId="0" fontId="1" fillId="28" borderId="28" xfId="60" applyNumberFormat="1" applyFont="1" applyFill="1" applyBorder="1" applyProtection="1">
      <protection hidden="1"/>
    </xf>
    <xf numFmtId="0" fontId="1" fillId="28" borderId="29" xfId="60" applyNumberFormat="1" applyFont="1" applyFill="1" applyBorder="1" applyProtection="1">
      <protection hidden="1"/>
    </xf>
    <xf numFmtId="0" fontId="1" fillId="28" borderId="20" xfId="60" applyNumberFormat="1" applyFont="1" applyFill="1" applyBorder="1" applyProtection="1">
      <protection hidden="1"/>
    </xf>
    <xf numFmtId="0" fontId="1" fillId="16" borderId="30" xfId="60" applyNumberFormat="1" applyFont="1" applyFill="1" applyBorder="1" applyProtection="1">
      <protection hidden="1"/>
    </xf>
    <xf numFmtId="0" fontId="1" fillId="28" borderId="30" xfId="60" applyNumberFormat="1" applyFont="1" applyFill="1" applyBorder="1" applyProtection="1">
      <protection hidden="1"/>
    </xf>
    <xf numFmtId="5" fontId="1" fillId="16" borderId="27" xfId="61" applyNumberFormat="1" applyFont="1" applyFill="1" applyBorder="1" applyProtection="1">
      <protection locked="0" hidden="1"/>
    </xf>
    <xf numFmtId="5" fontId="1" fillId="31" borderId="27" xfId="61" applyNumberFormat="1" applyFont="1" applyFill="1" applyBorder="1" applyProtection="1">
      <protection locked="0" hidden="1"/>
    </xf>
    <xf numFmtId="9" fontId="1" fillId="31" borderId="27" xfId="60" applyNumberFormat="1" applyFont="1" applyFill="1" applyBorder="1" applyProtection="1">
      <protection locked="0" hidden="1"/>
    </xf>
    <xf numFmtId="0" fontId="1" fillId="30" borderId="0" xfId="60" applyFill="1" applyAlignment="1" applyProtection="1">
      <alignment horizontal="left"/>
      <protection hidden="1"/>
    </xf>
    <xf numFmtId="0" fontId="1" fillId="30" borderId="18" xfId="60" applyFill="1" applyBorder="1" applyProtection="1">
      <protection hidden="1"/>
    </xf>
    <xf numFmtId="0" fontId="1" fillId="30" borderId="18" xfId="60" applyFill="1" applyBorder="1" applyAlignment="1" applyProtection="1">
      <alignment horizontal="left"/>
      <protection hidden="1"/>
    </xf>
    <xf numFmtId="0" fontId="7" fillId="28" borderId="0" xfId="52" applyNumberFormat="1" applyFont="1" applyFill="1" applyBorder="1" applyAlignment="1" applyProtection="1">
      <alignment horizontal="left"/>
      <protection hidden="1"/>
    </xf>
    <xf numFmtId="0" fontId="39" fillId="16" borderId="0" xfId="60" applyNumberFormat="1" applyFont="1" applyFill="1" applyBorder="1" applyAlignment="1" applyProtection="1">
      <protection hidden="1"/>
    </xf>
    <xf numFmtId="9" fontId="1" fillId="31" borderId="27" xfId="79" applyFont="1" applyFill="1" applyBorder="1" applyProtection="1">
      <protection locked="0" hidden="1"/>
    </xf>
    <xf numFmtId="0" fontId="4" fillId="28" borderId="0" xfId="60" applyNumberFormat="1" applyFont="1" applyFill="1" applyBorder="1" applyProtection="1">
      <protection hidden="1"/>
    </xf>
    <xf numFmtId="0" fontId="40" fillId="0" borderId="0" xfId="0" applyFont="1"/>
    <xf numFmtId="0" fontId="0" fillId="0" borderId="0" xfId="0" applyAlignment="1">
      <alignment horizontal="left" vertical="center" indent="1"/>
    </xf>
    <xf numFmtId="0" fontId="42" fillId="0" borderId="0" xfId="0" applyFont="1" applyAlignment="1">
      <alignment horizontal="left" vertical="center" indent="1"/>
    </xf>
    <xf numFmtId="0" fontId="6" fillId="0" borderId="0" xfId="52" applyAlignment="1" applyProtection="1">
      <alignment horizontal="left" vertical="center" indent="1"/>
    </xf>
    <xf numFmtId="0" fontId="43" fillId="0" borderId="0" xfId="0" applyFont="1" applyAlignment="1">
      <alignment horizontal="left" vertical="center" indent="1"/>
    </xf>
    <xf numFmtId="0" fontId="44" fillId="0" borderId="0" xfId="0" applyFont="1" applyAlignment="1">
      <alignment horizontal="left" vertical="center" indent="1"/>
    </xf>
    <xf numFmtId="0" fontId="0" fillId="0" borderId="0" xfId="0" applyAlignment="1">
      <alignment horizontal="left" vertical="center" indent="2"/>
    </xf>
    <xf numFmtId="0" fontId="46" fillId="0" borderId="0" xfId="0" applyFont="1" applyAlignment="1">
      <alignment horizontal="left" vertical="center" indent="2"/>
    </xf>
    <xf numFmtId="0" fontId="45" fillId="0" borderId="0" xfId="0" applyFont="1" applyAlignment="1">
      <alignment horizontal="left" vertical="center" indent="2"/>
    </xf>
    <xf numFmtId="0" fontId="41" fillId="0" borderId="0" xfId="0" applyFont="1" applyAlignment="1">
      <alignment horizontal="left" vertical="center" indent="2"/>
    </xf>
    <xf numFmtId="0" fontId="45" fillId="32" borderId="31" xfId="0" applyFont="1" applyFill="1" applyBorder="1" applyAlignment="1">
      <alignment vertical="top" wrapText="1" indent="1"/>
    </xf>
    <xf numFmtId="0" fontId="46" fillId="33" borderId="32" xfId="0" applyFont="1" applyFill="1" applyBorder="1" applyAlignment="1">
      <alignment horizontal="left" vertical="center" wrapText="1" indent="1"/>
    </xf>
    <xf numFmtId="0" fontId="46" fillId="34" borderId="33" xfId="0" applyFont="1" applyFill="1" applyBorder="1" applyAlignment="1">
      <alignment vertical="top" wrapText="1" indent="1"/>
    </xf>
    <xf numFmtId="0" fontId="45" fillId="34" borderId="33" xfId="0" applyFont="1" applyFill="1" applyBorder="1" applyAlignment="1">
      <alignment vertical="top" wrapText="1" indent="1"/>
    </xf>
    <xf numFmtId="0" fontId="47" fillId="0" borderId="0" xfId="52" applyFont="1" applyAlignment="1" applyProtection="1">
      <alignment horizontal="left" vertical="center" indent="1"/>
    </xf>
    <xf numFmtId="0" fontId="47" fillId="0" borderId="0" xfId="0" applyFont="1" applyAlignment="1">
      <alignment horizontal="left" vertical="center" indent="1"/>
    </xf>
    <xf numFmtId="0" fontId="48" fillId="0" borderId="0" xfId="0" applyFont="1" applyAlignment="1">
      <alignment horizontal="left" vertical="center" indent="2"/>
    </xf>
    <xf numFmtId="0" fontId="47" fillId="0" borderId="0" xfId="0" applyFont="1"/>
    <xf numFmtId="49" fontId="45" fillId="32" borderId="31" xfId="0" applyNumberFormat="1" applyFont="1" applyFill="1" applyBorder="1" applyAlignment="1">
      <alignment vertical="top" wrapText="1" indent="1"/>
    </xf>
    <xf numFmtId="44" fontId="0" fillId="0" borderId="0" xfId="78" applyFont="1"/>
    <xf numFmtId="9" fontId="0" fillId="0" borderId="0" xfId="79" applyFont="1"/>
    <xf numFmtId="0" fontId="40" fillId="0" borderId="0" xfId="0" applyFont="1" applyAlignment="1">
      <alignment horizontal="center" wrapText="1"/>
    </xf>
    <xf numFmtId="171" fontId="0" fillId="0" borderId="0" xfId="0" applyNumberFormat="1"/>
    <xf numFmtId="172" fontId="0" fillId="0" borderId="0" xfId="77" applyNumberFormat="1" applyFont="1"/>
    <xf numFmtId="43" fontId="0" fillId="0" borderId="0" xfId="0" applyNumberFormat="1"/>
    <xf numFmtId="44" fontId="40" fillId="0" borderId="0" xfId="78" applyFont="1"/>
    <xf numFmtId="173" fontId="0" fillId="0" borderId="0" xfId="78" applyNumberFormat="1" applyFont="1"/>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left" vertical="center" indent="5"/>
    </xf>
    <xf numFmtId="0" fontId="53" fillId="0" borderId="0" xfId="0" applyFont="1" applyAlignment="1">
      <alignment vertical="center"/>
    </xf>
    <xf numFmtId="0" fontId="54" fillId="0" borderId="0" xfId="0" applyFont="1" applyAlignment="1">
      <alignment vertical="center"/>
    </xf>
    <xf numFmtId="0" fontId="57" fillId="0" borderId="0" xfId="0" applyFont="1" applyAlignment="1">
      <alignment vertical="center"/>
    </xf>
    <xf numFmtId="0" fontId="58" fillId="32" borderId="32" xfId="0" applyFont="1" applyFill="1" applyBorder="1" applyAlignment="1">
      <alignment vertical="center" wrapText="1"/>
    </xf>
    <xf numFmtId="0" fontId="59" fillId="34" borderId="0" xfId="0" applyFont="1" applyFill="1" applyAlignment="1">
      <alignment vertical="center" wrapText="1"/>
    </xf>
    <xf numFmtId="0" fontId="59" fillId="32" borderId="0" xfId="0" applyFont="1" applyFill="1" applyAlignment="1">
      <alignment vertical="center" wrapText="1"/>
    </xf>
    <xf numFmtId="0" fontId="56" fillId="0" borderId="0" xfId="0" applyFont="1" applyAlignment="1">
      <alignment vertical="center"/>
    </xf>
    <xf numFmtId="0" fontId="59" fillId="34" borderId="0" xfId="0" applyFont="1" applyFill="1" applyAlignment="1">
      <alignment horizontal="right" vertical="center" wrapText="1"/>
    </xf>
    <xf numFmtId="0" fontId="60" fillId="0" borderId="0" xfId="0" applyFont="1" applyAlignment="1">
      <alignment vertical="center"/>
    </xf>
    <xf numFmtId="0" fontId="61" fillId="0" borderId="0" xfId="0" applyFont="1" applyAlignment="1">
      <alignment vertical="center"/>
    </xf>
    <xf numFmtId="0" fontId="56" fillId="0" borderId="0" xfId="0" applyFont="1" applyAlignment="1">
      <alignment horizontal="left" vertical="center" indent="2"/>
    </xf>
    <xf numFmtId="0" fontId="56" fillId="0" borderId="0" xfId="0" applyFont="1" applyAlignment="1">
      <alignment horizontal="left" vertical="center" indent="4"/>
    </xf>
    <xf numFmtId="0" fontId="62" fillId="0" borderId="0" xfId="0" applyFont="1" applyAlignment="1">
      <alignment vertical="center"/>
    </xf>
    <xf numFmtId="171" fontId="40" fillId="0" borderId="0" xfId="0" applyNumberFormat="1" applyFont="1"/>
    <xf numFmtId="16" fontId="0" fillId="0" borderId="0" xfId="0" applyNumberFormat="1"/>
    <xf numFmtId="44" fontId="0" fillId="0" borderId="0" xfId="0" applyNumberFormat="1"/>
    <xf numFmtId="0" fontId="63" fillId="0" borderId="0" xfId="0" applyFont="1"/>
    <xf numFmtId="0" fontId="49" fillId="35" borderId="0" xfId="0" applyFont="1" applyFill="1" applyAlignment="1">
      <alignment horizontal="center" wrapText="1"/>
    </xf>
    <xf numFmtId="0" fontId="7" fillId="28" borderId="0" xfId="52" applyNumberFormat="1" applyFont="1" applyFill="1" applyBorder="1" applyAlignment="1" applyProtection="1">
      <alignment horizontal="center"/>
      <protection hidden="1"/>
    </xf>
    <xf numFmtId="0" fontId="64" fillId="0" borderId="0" xfId="0" applyFont="1"/>
    <xf numFmtId="0" fontId="66" fillId="0" borderId="0" xfId="0" applyFont="1" applyAlignment="1">
      <alignment vertical="center"/>
    </xf>
    <xf numFmtId="0" fontId="67" fillId="0" borderId="0" xfId="0" applyFont="1"/>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 xfId="77" builtinId="3"/>
    <cellStyle name="Comma0" xfId="31"/>
    <cellStyle name="Currency" xfId="78" builtinId="4"/>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_Income Statement" xfId="60"/>
    <cellStyle name="Normal_Income Statement (2)" xfId="61"/>
    <cellStyle name="NormalRed" xfId="62"/>
    <cellStyle name="Note" xfId="63" builtinId="10" customBuiltin="1"/>
    <cellStyle name="Output" xfId="64" builtinId="21" customBuiltin="1"/>
    <cellStyle name="Percent" xfId="79" builtinId="5"/>
    <cellStyle name="Percent.0" xfId="65"/>
    <cellStyle name="Percent.00" xfId="66"/>
    <cellStyle name="RED POSTED" xfId="67"/>
    <cellStyle name="Standard_Anpassen der Amortisation" xfId="68"/>
    <cellStyle name="Text_simple" xfId="69"/>
    <cellStyle name="Title" xfId="70" builtinId="15" customBuiltin="1"/>
    <cellStyle name="TmsRmn10BlueItalic" xfId="71"/>
    <cellStyle name="TmsRmn10Bold" xfId="72"/>
    <cellStyle name="Total" xfId="73" builtinId="25" customBuiltin="1"/>
    <cellStyle name="Währung [0]_Compiling Utility Macros" xfId="74"/>
    <cellStyle name="Währung_Compiling Utility Macros" xfId="75"/>
    <cellStyle name="Warning Text" xfId="7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Sheet1!$B$25:$C$25</c:f>
              <c:strCache>
                <c:ptCount val="2"/>
                <c:pt idx="0">
                  <c:v>Month</c:v>
                </c:pt>
                <c:pt idx="1">
                  <c:v>Operating expenses</c:v>
                </c:pt>
              </c:strCache>
            </c:strRef>
          </c:tx>
          <c:spPr>
            <a:ln w="28575">
              <a:noFill/>
            </a:ln>
          </c:spPr>
          <c:trendline>
            <c:trendlineType val="linear"/>
            <c:forward val="8"/>
            <c:dispRSqr val="0"/>
            <c:dispEq val="0"/>
          </c:trendline>
          <c:xVal>
            <c:numRef>
              <c:f>Sheet1!$D$24:$H$24</c:f>
              <c:numCache>
                <c:formatCode>General</c:formatCode>
                <c:ptCount val="5"/>
                <c:pt idx="1">
                  <c:v>1</c:v>
                </c:pt>
                <c:pt idx="2">
                  <c:v>2</c:v>
                </c:pt>
                <c:pt idx="3">
                  <c:v>3</c:v>
                </c:pt>
                <c:pt idx="4">
                  <c:v>4</c:v>
                </c:pt>
              </c:numCache>
            </c:numRef>
          </c:xVal>
          <c:yVal>
            <c:numRef>
              <c:f>Sheet1!$D$25:$H$25</c:f>
              <c:numCache>
                <c:formatCode>"$"#,##0_);\("$"#,##0\)</c:formatCode>
                <c:ptCount val="5"/>
                <c:pt idx="1">
                  <c:v>250</c:v>
                </c:pt>
                <c:pt idx="2">
                  <c:v>318000</c:v>
                </c:pt>
                <c:pt idx="3">
                  <c:v>275600</c:v>
                </c:pt>
                <c:pt idx="4">
                  <c:v>426141.2</c:v>
                </c:pt>
              </c:numCache>
            </c:numRef>
          </c:yVal>
          <c:smooth val="0"/>
        </c:ser>
        <c:dLbls>
          <c:showLegendKey val="0"/>
          <c:showVal val="0"/>
          <c:showCatName val="0"/>
          <c:showSerName val="0"/>
          <c:showPercent val="0"/>
          <c:showBubbleSize val="0"/>
        </c:dLbls>
        <c:axId val="-347771472"/>
        <c:axId val="-347767664"/>
      </c:scatterChart>
      <c:valAx>
        <c:axId val="-347771472"/>
        <c:scaling>
          <c:orientation val="minMax"/>
        </c:scaling>
        <c:delete val="0"/>
        <c:axPos val="b"/>
        <c:numFmt formatCode="General" sourceLinked="1"/>
        <c:majorTickMark val="out"/>
        <c:minorTickMark val="none"/>
        <c:tickLblPos val="nextTo"/>
        <c:crossAx val="-347767664"/>
        <c:crosses val="autoZero"/>
        <c:crossBetween val="midCat"/>
      </c:valAx>
      <c:valAx>
        <c:axId val="-347767664"/>
        <c:scaling>
          <c:orientation val="minMax"/>
        </c:scaling>
        <c:delete val="0"/>
        <c:axPos val="l"/>
        <c:majorGridlines/>
        <c:numFmt formatCode="General" sourceLinked="1"/>
        <c:majorTickMark val="out"/>
        <c:minorTickMark val="none"/>
        <c:tickLblPos val="nextTo"/>
        <c:crossAx val="-347771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Sheet1!$B$42:$C$42</c:f>
              <c:strCache>
                <c:ptCount val="2"/>
                <c:pt idx="0">
                  <c:v>Month</c:v>
                </c:pt>
              </c:strCache>
            </c:strRef>
          </c:tx>
          <c:invertIfNegative val="0"/>
          <c:val>
            <c:numRef>
              <c:f>Sheet1!$D$42:$H$42</c:f>
              <c:numCache>
                <c:formatCode>General</c:formatCode>
                <c:ptCount val="5"/>
                <c:pt idx="1">
                  <c:v>1</c:v>
                </c:pt>
                <c:pt idx="2">
                  <c:v>2</c:v>
                </c:pt>
                <c:pt idx="3">
                  <c:v>3</c:v>
                </c:pt>
                <c:pt idx="4">
                  <c:v>4</c:v>
                </c:pt>
              </c:numCache>
            </c:numRef>
          </c:val>
        </c:ser>
        <c:ser>
          <c:idx val="1"/>
          <c:order val="1"/>
          <c:tx>
            <c:strRef>
              <c:f>Sheet1!$B$43:$C$43</c:f>
              <c:strCache>
                <c:ptCount val="2"/>
                <c:pt idx="0">
                  <c:v>Month</c:v>
                </c:pt>
                <c:pt idx="1">
                  <c:v>Operating expenses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Sheet1!$D$43:$H$43</c:f>
              <c:numCache>
                <c:formatCode>"$"#,##0_);\("$"#,##0\)</c:formatCode>
                <c:ptCount val="5"/>
                <c:pt idx="1">
                  <c:v>250</c:v>
                </c:pt>
                <c:pt idx="2">
                  <c:v>318000</c:v>
                </c:pt>
                <c:pt idx="3">
                  <c:v>275600</c:v>
                </c:pt>
                <c:pt idx="4">
                  <c:v>426141.2</c:v>
                </c:pt>
              </c:numCache>
            </c:numRef>
          </c:val>
        </c:ser>
        <c:dLbls>
          <c:showLegendKey val="0"/>
          <c:showVal val="0"/>
          <c:showCatName val="0"/>
          <c:showSerName val="0"/>
          <c:showPercent val="0"/>
          <c:showBubbleSize val="0"/>
        </c:dLbls>
        <c:gapWidth val="150"/>
        <c:axId val="-347765488"/>
        <c:axId val="-347766576"/>
      </c:barChart>
      <c:catAx>
        <c:axId val="-347765488"/>
        <c:scaling>
          <c:orientation val="minMax"/>
        </c:scaling>
        <c:delete val="0"/>
        <c:axPos val="b"/>
        <c:majorTickMark val="out"/>
        <c:minorTickMark val="none"/>
        <c:tickLblPos val="nextTo"/>
        <c:crossAx val="-347766576"/>
        <c:crosses val="autoZero"/>
        <c:auto val="1"/>
        <c:lblAlgn val="ctr"/>
        <c:lblOffset val="100"/>
        <c:noMultiLvlLbl val="0"/>
      </c:catAx>
      <c:valAx>
        <c:axId val="-347766576"/>
        <c:scaling>
          <c:orientation val="minMax"/>
        </c:scaling>
        <c:delete val="0"/>
        <c:axPos val="l"/>
        <c:majorGridlines/>
        <c:numFmt formatCode="General" sourceLinked="1"/>
        <c:majorTickMark val="out"/>
        <c:minorTickMark val="none"/>
        <c:tickLblPos val="nextTo"/>
        <c:crossAx val="-3477654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gif"/><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142875</xdr:colOff>
      <xdr:row>22</xdr:row>
      <xdr:rowOff>76200</xdr:rowOff>
    </xdr:to>
    <xdr:pic>
      <xdr:nvPicPr>
        <xdr:cNvPr id="4" name="Picture 3" descr="Equ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5425"/>
          <a:ext cx="676275" cy="2381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23</xdr:row>
      <xdr:rowOff>0</xdr:rowOff>
    </xdr:from>
    <xdr:to>
      <xdr:col>1</xdr:col>
      <xdr:colOff>762000</xdr:colOff>
      <xdr:row>25</xdr:row>
      <xdr:rowOff>142875</xdr:rowOff>
    </xdr:to>
    <xdr:pic>
      <xdr:nvPicPr>
        <xdr:cNvPr id="5" name="Picture 4" descr="Equat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29275"/>
          <a:ext cx="1295400" cy="504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5</xdr:col>
      <xdr:colOff>66675</xdr:colOff>
      <xdr:row>35</xdr:row>
      <xdr:rowOff>114300</xdr:rowOff>
    </xdr:to>
    <xdr:pic>
      <xdr:nvPicPr>
        <xdr:cNvPr id="5" name="Picture 3" descr="Description: Sales chart examp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7875"/>
          <a:ext cx="4286250" cy="2381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39</xdr:row>
      <xdr:rowOff>76200</xdr:rowOff>
    </xdr:from>
    <xdr:to>
      <xdr:col>5</xdr:col>
      <xdr:colOff>66675</xdr:colOff>
      <xdr:row>53</xdr:row>
      <xdr:rowOff>38100</xdr:rowOff>
    </xdr:to>
    <xdr:pic>
      <xdr:nvPicPr>
        <xdr:cNvPr id="6" name="Picture 2" descr="Description: Sales forecast examp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86825"/>
          <a:ext cx="4286250" cy="22288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38100</xdr:colOff>
      <xdr:row>91</xdr:row>
      <xdr:rowOff>142875</xdr:rowOff>
    </xdr:from>
    <xdr:to>
      <xdr:col>4</xdr:col>
      <xdr:colOff>19050</xdr:colOff>
      <xdr:row>106</xdr:row>
      <xdr:rowOff>66675</xdr:rowOff>
    </xdr:to>
    <xdr:pic>
      <xdr:nvPicPr>
        <xdr:cNvPr id="7" name="Picture 1" descr="Description: Chart with linear trendlin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17745075"/>
          <a:ext cx="3667125" cy="2428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19</xdr:row>
      <xdr:rowOff>85725</xdr:rowOff>
    </xdr:from>
    <xdr:to>
      <xdr:col>17</xdr:col>
      <xdr:colOff>428625</xdr:colOff>
      <xdr:row>36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66675</xdr:colOff>
      <xdr:row>43</xdr:row>
      <xdr:rowOff>47625</xdr:rowOff>
    </xdr:from>
    <xdr:to>
      <xdr:col>16</xdr:col>
      <xdr:colOff>295275</xdr:colOff>
      <xdr:row>60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javascript:AppendPopup(this,'728174354_2')" TargetMode="External"/><Relationship Id="rId1" Type="http://schemas.openxmlformats.org/officeDocument/2006/relationships/hyperlink" Target="javascript:AppendPopup(this,'413570708_1')"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zoomScaleNormal="100" zoomScalePageLayoutView="125" workbookViewId="0">
      <selection activeCell="O21" sqref="O21"/>
    </sheetView>
  </sheetViews>
  <sheetFormatPr defaultColWidth="8.83203125" defaultRowHeight="15" x14ac:dyDescent="0.25"/>
  <cols>
    <col min="1" max="16384" width="8.83203125" style="104"/>
  </cols>
  <sheetData>
    <row r="1" spans="1:1" x14ac:dyDescent="0.25">
      <c r="A1" s="103" t="s">
        <v>59</v>
      </c>
    </row>
    <row r="2" spans="1:1" x14ac:dyDescent="0.25">
      <c r="A2" s="80" t="s">
        <v>69</v>
      </c>
    </row>
    <row r="3" spans="1:1" x14ac:dyDescent="0.25">
      <c r="A3" s="80" t="s">
        <v>70</v>
      </c>
    </row>
    <row r="4" spans="1:1" x14ac:dyDescent="0.25">
      <c r="A4" s="80"/>
    </row>
    <row r="5" spans="1:1" x14ac:dyDescent="0.25">
      <c r="A5" s="80" t="s">
        <v>60</v>
      </c>
    </row>
    <row r="6" spans="1:1" x14ac:dyDescent="0.25">
      <c r="A6" s="80"/>
    </row>
    <row r="7" spans="1:1" x14ac:dyDescent="0.25">
      <c r="A7" s="80" t="s">
        <v>71</v>
      </c>
    </row>
    <row r="8" spans="1:1" x14ac:dyDescent="0.25">
      <c r="A8" s="80" t="s">
        <v>72</v>
      </c>
    </row>
    <row r="9" spans="1:1" x14ac:dyDescent="0.25">
      <c r="A9" s="80"/>
    </row>
    <row r="10" spans="1:1" x14ac:dyDescent="0.25">
      <c r="A10" s="80" t="s">
        <v>73</v>
      </c>
    </row>
    <row r="11" spans="1:1" x14ac:dyDescent="0.25">
      <c r="A11" s="80" t="s">
        <v>74</v>
      </c>
    </row>
    <row r="12" spans="1:1" x14ac:dyDescent="0.25">
      <c r="A12" s="80"/>
    </row>
    <row r="13" spans="1:1" x14ac:dyDescent="0.25">
      <c r="A13" s="80" t="s">
        <v>75</v>
      </c>
    </row>
    <row r="14" spans="1:1" x14ac:dyDescent="0.25">
      <c r="A14" s="80" t="s">
        <v>76</v>
      </c>
    </row>
    <row r="15" spans="1:1" x14ac:dyDescent="0.25">
      <c r="A15" s="80" t="s">
        <v>77</v>
      </c>
    </row>
    <row r="16" spans="1:1" x14ac:dyDescent="0.25">
      <c r="A16" s="80"/>
    </row>
    <row r="17" spans="1:11" x14ac:dyDescent="0.25">
      <c r="A17" s="81" t="s">
        <v>61</v>
      </c>
    </row>
    <row r="18" spans="1:11" x14ac:dyDescent="0.25">
      <c r="A18" s="82" t="s">
        <v>142</v>
      </c>
    </row>
    <row r="19" spans="1:11" x14ac:dyDescent="0.25">
      <c r="A19" s="82" t="s">
        <v>143</v>
      </c>
    </row>
    <row r="20" spans="1:11" x14ac:dyDescent="0.25">
      <c r="A20" s="82" t="s">
        <v>144</v>
      </c>
    </row>
    <row r="21" spans="1:11" x14ac:dyDescent="0.25">
      <c r="A21" s="82" t="s">
        <v>145</v>
      </c>
    </row>
    <row r="22" spans="1:11" x14ac:dyDescent="0.25">
      <c r="A22" s="82" t="s">
        <v>146</v>
      </c>
    </row>
    <row r="23" spans="1:11" x14ac:dyDescent="0.25">
      <c r="A23" s="82" t="s">
        <v>147</v>
      </c>
    </row>
    <row r="24" spans="1:11" x14ac:dyDescent="0.25">
      <c r="A24" s="82" t="s">
        <v>148</v>
      </c>
    </row>
    <row r="25" spans="1:11" x14ac:dyDescent="0.25">
      <c r="A25" s="82"/>
    </row>
    <row r="26" spans="1:11" x14ac:dyDescent="0.25">
      <c r="A26" s="81" t="s">
        <v>62</v>
      </c>
    </row>
    <row r="27" spans="1:11" x14ac:dyDescent="0.25">
      <c r="A27" s="80" t="s">
        <v>63</v>
      </c>
    </row>
    <row r="28" spans="1:11" x14ac:dyDescent="0.25">
      <c r="A28" s="80"/>
    </row>
    <row r="29" spans="1:11" x14ac:dyDescent="0.25">
      <c r="A29" s="80" t="s">
        <v>78</v>
      </c>
    </row>
    <row r="30" spans="1:11" x14ac:dyDescent="0.25">
      <c r="A30" s="80" t="s">
        <v>79</v>
      </c>
      <c r="K30" s="104" t="s">
        <v>0</v>
      </c>
    </row>
    <row r="31" spans="1:11" x14ac:dyDescent="0.25">
      <c r="A31" s="80"/>
    </row>
    <row r="32" spans="1:11" x14ac:dyDescent="0.25">
      <c r="A32" s="80" t="s">
        <v>64</v>
      </c>
    </row>
    <row r="33" spans="1:1" x14ac:dyDescent="0.25">
      <c r="A33" s="80"/>
    </row>
    <row r="34" spans="1:1" x14ac:dyDescent="0.25">
      <c r="A34" s="80" t="s">
        <v>65</v>
      </c>
    </row>
    <row r="35" spans="1:1" x14ac:dyDescent="0.25">
      <c r="A35" s="80" t="s">
        <v>66</v>
      </c>
    </row>
    <row r="36" spans="1:1" x14ac:dyDescent="0.25">
      <c r="A36" s="80"/>
    </row>
    <row r="37" spans="1:1" x14ac:dyDescent="0.25">
      <c r="A37" s="81" t="s">
        <v>67</v>
      </c>
    </row>
    <row r="38" spans="1:1" x14ac:dyDescent="0.25">
      <c r="A38" s="80" t="s">
        <v>68</v>
      </c>
    </row>
    <row r="39" spans="1:1" x14ac:dyDescent="0.25">
      <c r="A39" s="82" t="s">
        <v>149</v>
      </c>
    </row>
    <row r="40" spans="1:1" x14ac:dyDescent="0.25">
      <c r="A40" s="82" t="s">
        <v>150</v>
      </c>
    </row>
    <row r="41" spans="1:1" x14ac:dyDescent="0.25">
      <c r="A41" s="82" t="s">
        <v>151</v>
      </c>
    </row>
    <row r="42" spans="1:1" x14ac:dyDescent="0.25">
      <c r="A42" s="82" t="s">
        <v>152</v>
      </c>
    </row>
    <row r="43" spans="1:1" x14ac:dyDescent="0.25">
      <c r="A43" s="82" t="s">
        <v>153</v>
      </c>
    </row>
    <row r="44" spans="1:1" x14ac:dyDescent="0.25">
      <c r="A44" s="82" t="s">
        <v>154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29" sqref="A29"/>
    </sheetView>
  </sheetViews>
  <sheetFormatPr defaultColWidth="8.83203125" defaultRowHeight="12.75" x14ac:dyDescent="0.2"/>
  <cols>
    <col min="3" max="3" width="4.1640625" customWidth="1"/>
    <col min="4" max="4" width="14.5" customWidth="1"/>
    <col min="6" max="6" width="10.5" bestFit="1" customWidth="1"/>
    <col min="7" max="7" width="11.83203125" customWidth="1"/>
    <col min="8" max="8" width="12.5" customWidth="1"/>
    <col min="9" max="9" width="11" customWidth="1"/>
    <col min="10" max="10" width="10.83203125" customWidth="1"/>
    <col min="11" max="11" width="11.83203125" customWidth="1"/>
    <col min="12" max="12" width="12.5" customWidth="1"/>
    <col min="13" max="13" width="13.1640625" customWidth="1"/>
    <col min="14" max="14" width="13" customWidth="1"/>
    <col min="15" max="15" width="12.5" customWidth="1"/>
    <col min="16" max="16" width="12.1640625" customWidth="1"/>
    <col min="17" max="17" width="12.33203125" customWidth="1"/>
    <col min="18" max="18" width="12.5" customWidth="1"/>
  </cols>
  <sheetData>
    <row r="1" spans="1:18" ht="21" customHeight="1" x14ac:dyDescent="0.25">
      <c r="F1" s="100" t="s">
        <v>58</v>
      </c>
      <c r="G1" s="100"/>
      <c r="H1" s="100"/>
      <c r="I1" s="100"/>
      <c r="J1" s="100"/>
      <c r="K1" s="100"/>
      <c r="L1" s="100"/>
      <c r="M1" s="100"/>
      <c r="N1" s="100"/>
      <c r="O1" s="100"/>
      <c r="P1" s="100"/>
      <c r="Q1" s="100"/>
      <c r="R1" s="100"/>
    </row>
    <row r="2" spans="1:18" ht="51" x14ac:dyDescent="0.2">
      <c r="B2" s="53" t="s">
        <v>56</v>
      </c>
      <c r="D2" s="74" t="s">
        <v>57</v>
      </c>
      <c r="F2" s="75">
        <v>41244</v>
      </c>
      <c r="G2" s="75">
        <v>41275</v>
      </c>
      <c r="H2" s="75">
        <v>41306</v>
      </c>
      <c r="I2" s="75">
        <v>41334</v>
      </c>
      <c r="J2" s="75">
        <v>41365</v>
      </c>
      <c r="K2" s="75">
        <v>41395</v>
      </c>
      <c r="L2" s="75">
        <v>41426</v>
      </c>
      <c r="M2" s="75">
        <v>41456</v>
      </c>
      <c r="N2" s="75">
        <v>41487</v>
      </c>
      <c r="O2" s="75">
        <v>41518</v>
      </c>
      <c r="P2" s="75">
        <v>41548</v>
      </c>
      <c r="Q2" s="75">
        <v>41579</v>
      </c>
      <c r="R2" s="75">
        <v>41609</v>
      </c>
    </row>
    <row r="3" spans="1:18" x14ac:dyDescent="0.2">
      <c r="A3" s="53" t="s">
        <v>53</v>
      </c>
      <c r="B3" s="78">
        <v>1.45</v>
      </c>
      <c r="D3" s="73">
        <v>0.2</v>
      </c>
      <c r="F3" s="76">
        <v>500</v>
      </c>
      <c r="G3" s="77">
        <f>$F$3*$D$3/12+F3</f>
        <v>508.33333333333331</v>
      </c>
      <c r="H3" s="77">
        <f t="shared" ref="H3:R3" si="0">$F$3*$D$3/12+G3</f>
        <v>516.66666666666663</v>
      </c>
      <c r="I3" s="77">
        <f t="shared" si="0"/>
        <v>525</v>
      </c>
      <c r="J3" s="77">
        <f t="shared" si="0"/>
        <v>533.33333333333337</v>
      </c>
      <c r="K3" s="77">
        <f t="shared" si="0"/>
        <v>541.66666666666674</v>
      </c>
      <c r="L3" s="77">
        <f t="shared" si="0"/>
        <v>550.00000000000011</v>
      </c>
      <c r="M3" s="77">
        <f t="shared" si="0"/>
        <v>558.33333333333348</v>
      </c>
      <c r="N3" s="77">
        <f t="shared" si="0"/>
        <v>566.66666666666686</v>
      </c>
      <c r="O3" s="77">
        <f t="shared" si="0"/>
        <v>575.00000000000023</v>
      </c>
      <c r="P3" s="77">
        <f t="shared" si="0"/>
        <v>583.3333333333336</v>
      </c>
      <c r="Q3" s="77">
        <f t="shared" si="0"/>
        <v>591.66666666666697</v>
      </c>
      <c r="R3" s="77">
        <f t="shared" si="0"/>
        <v>600.00000000000034</v>
      </c>
    </row>
    <row r="4" spans="1:18" x14ac:dyDescent="0.2">
      <c r="A4" s="53" t="s">
        <v>54</v>
      </c>
      <c r="B4" s="72">
        <v>1.2</v>
      </c>
      <c r="D4" s="73">
        <v>0.3</v>
      </c>
      <c r="F4" s="76">
        <v>750</v>
      </c>
      <c r="G4" s="77">
        <f>$F$4*$D$4/12+F4</f>
        <v>768.75</v>
      </c>
      <c r="H4" s="77">
        <f t="shared" ref="H4:R4" si="1">$F$4*$D$4/12+G4</f>
        <v>787.5</v>
      </c>
      <c r="I4" s="77">
        <f t="shared" si="1"/>
        <v>806.25</v>
      </c>
      <c r="J4" s="77">
        <f t="shared" si="1"/>
        <v>825</v>
      </c>
      <c r="K4" s="77">
        <f t="shared" si="1"/>
        <v>843.75</v>
      </c>
      <c r="L4" s="77">
        <f t="shared" si="1"/>
        <v>862.5</v>
      </c>
      <c r="M4" s="77">
        <f t="shared" si="1"/>
        <v>881.25</v>
      </c>
      <c r="N4" s="77">
        <f t="shared" si="1"/>
        <v>900</v>
      </c>
      <c r="O4" s="77">
        <f t="shared" si="1"/>
        <v>918.75</v>
      </c>
      <c r="P4" s="77">
        <f t="shared" si="1"/>
        <v>937.5</v>
      </c>
      <c r="Q4" s="77">
        <f t="shared" si="1"/>
        <v>956.25</v>
      </c>
      <c r="R4" s="77">
        <f t="shared" si="1"/>
        <v>975</v>
      </c>
    </row>
    <row r="5" spans="1:18" x14ac:dyDescent="0.2">
      <c r="A5" s="53" t="s">
        <v>55</v>
      </c>
      <c r="B5" s="72">
        <v>0.8</v>
      </c>
      <c r="D5" s="73">
        <v>0.25</v>
      </c>
      <c r="F5" s="76">
        <v>200</v>
      </c>
      <c r="G5" s="77">
        <f>$F$5*$D$5/12+F5</f>
        <v>204.16666666666666</v>
      </c>
      <c r="H5" s="77">
        <f t="shared" ref="H5:R5" si="2">$F$5*$D$5/12+G5</f>
        <v>208.33333333333331</v>
      </c>
      <c r="I5" s="77">
        <f t="shared" si="2"/>
        <v>212.49999999999997</v>
      </c>
      <c r="J5" s="77">
        <f t="shared" si="2"/>
        <v>216.66666666666663</v>
      </c>
      <c r="K5" s="77">
        <f t="shared" si="2"/>
        <v>220.83333333333329</v>
      </c>
      <c r="L5" s="77">
        <f t="shared" si="2"/>
        <v>224.99999999999994</v>
      </c>
      <c r="M5" s="77">
        <f t="shared" si="2"/>
        <v>229.1666666666666</v>
      </c>
      <c r="N5" s="77">
        <f t="shared" si="2"/>
        <v>233.33333333333326</v>
      </c>
      <c r="O5" s="77">
        <f t="shared" si="2"/>
        <v>237.49999999999991</v>
      </c>
      <c r="P5" s="77">
        <f t="shared" si="2"/>
        <v>241.66666666666657</v>
      </c>
      <c r="Q5" s="77">
        <f t="shared" si="2"/>
        <v>245.83333333333323</v>
      </c>
      <c r="R5" s="77">
        <f t="shared" si="2"/>
        <v>249.99999999999989</v>
      </c>
    </row>
    <row r="7" spans="1:18" ht="12.75" customHeight="1" x14ac:dyDescent="0.25">
      <c r="F7" s="100" t="s">
        <v>3</v>
      </c>
      <c r="G7" s="100"/>
      <c r="H7" s="100"/>
      <c r="I7" s="100"/>
      <c r="J7" s="100"/>
      <c r="K7" s="100"/>
      <c r="L7" s="100"/>
      <c r="M7" s="100"/>
      <c r="N7" s="100"/>
      <c r="O7" s="100"/>
      <c r="P7" s="100"/>
      <c r="Q7" s="100"/>
      <c r="R7" s="100"/>
    </row>
    <row r="8" spans="1:18" x14ac:dyDescent="0.2">
      <c r="F8" s="75">
        <v>41244</v>
      </c>
      <c r="G8" s="75">
        <v>41275</v>
      </c>
      <c r="H8" s="75">
        <v>41306</v>
      </c>
      <c r="I8" s="75">
        <v>41334</v>
      </c>
      <c r="J8" s="75">
        <v>41365</v>
      </c>
      <c r="K8" s="75">
        <v>41395</v>
      </c>
      <c r="L8" s="75">
        <v>41426</v>
      </c>
      <c r="M8" s="75">
        <v>41456</v>
      </c>
      <c r="N8" s="75">
        <v>41487</v>
      </c>
      <c r="O8" s="75">
        <v>41518</v>
      </c>
      <c r="P8" s="75">
        <v>41548</v>
      </c>
      <c r="Q8" s="75">
        <v>41579</v>
      </c>
      <c r="R8" s="75">
        <v>41609</v>
      </c>
    </row>
    <row r="9" spans="1:18" x14ac:dyDescent="0.2">
      <c r="A9" s="53" t="s">
        <v>53</v>
      </c>
      <c r="F9" s="79">
        <f>F3*$B$3</f>
        <v>725</v>
      </c>
      <c r="G9" s="79">
        <f t="shared" ref="G9:R9" si="3">G3*$B$3</f>
        <v>737.08333333333326</v>
      </c>
      <c r="H9" s="79">
        <f t="shared" si="3"/>
        <v>749.16666666666663</v>
      </c>
      <c r="I9" s="79">
        <f t="shared" si="3"/>
        <v>761.25</v>
      </c>
      <c r="J9" s="79">
        <f t="shared" si="3"/>
        <v>773.33333333333337</v>
      </c>
      <c r="K9" s="79">
        <f t="shared" si="3"/>
        <v>785.41666666666674</v>
      </c>
      <c r="L9" s="79">
        <f t="shared" si="3"/>
        <v>797.50000000000011</v>
      </c>
      <c r="M9" s="79">
        <f t="shared" si="3"/>
        <v>809.58333333333348</v>
      </c>
      <c r="N9" s="79">
        <f t="shared" si="3"/>
        <v>821.66666666666697</v>
      </c>
      <c r="O9" s="79">
        <f t="shared" si="3"/>
        <v>833.75000000000034</v>
      </c>
      <c r="P9" s="79">
        <f t="shared" si="3"/>
        <v>845.83333333333371</v>
      </c>
      <c r="Q9" s="79">
        <f t="shared" si="3"/>
        <v>857.91666666666708</v>
      </c>
      <c r="R9" s="79">
        <f t="shared" si="3"/>
        <v>870.00000000000045</v>
      </c>
    </row>
    <row r="10" spans="1:18" x14ac:dyDescent="0.2">
      <c r="A10" s="53" t="s">
        <v>54</v>
      </c>
      <c r="F10" s="79">
        <f t="shared" ref="F10:R10" si="4">F4*$B$3</f>
        <v>1087.5</v>
      </c>
      <c r="G10" s="79">
        <f t="shared" si="4"/>
        <v>1114.6875</v>
      </c>
      <c r="H10" s="79">
        <f t="shared" si="4"/>
        <v>1141.875</v>
      </c>
      <c r="I10" s="79">
        <f t="shared" si="4"/>
        <v>1169.0625</v>
      </c>
      <c r="J10" s="79">
        <f t="shared" si="4"/>
        <v>1196.25</v>
      </c>
      <c r="K10" s="79">
        <f t="shared" si="4"/>
        <v>1223.4375</v>
      </c>
      <c r="L10" s="79">
        <f t="shared" si="4"/>
        <v>1250.625</v>
      </c>
      <c r="M10" s="79">
        <f t="shared" si="4"/>
        <v>1277.8125</v>
      </c>
      <c r="N10" s="79">
        <f t="shared" si="4"/>
        <v>1305</v>
      </c>
      <c r="O10" s="79">
        <f t="shared" si="4"/>
        <v>1332.1875</v>
      </c>
      <c r="P10" s="79">
        <f t="shared" si="4"/>
        <v>1359.375</v>
      </c>
      <c r="Q10" s="79">
        <f t="shared" si="4"/>
        <v>1386.5625</v>
      </c>
      <c r="R10" s="79">
        <f t="shared" si="4"/>
        <v>1413.75</v>
      </c>
    </row>
    <row r="11" spans="1:18" x14ac:dyDescent="0.2">
      <c r="A11" s="53" t="s">
        <v>55</v>
      </c>
      <c r="F11" s="79">
        <f t="shared" ref="F11:R11" si="5">F5*$B$3</f>
        <v>290</v>
      </c>
      <c r="G11" s="79">
        <f t="shared" si="5"/>
        <v>296.04166666666663</v>
      </c>
      <c r="H11" s="79">
        <f t="shared" si="5"/>
        <v>302.08333333333331</v>
      </c>
      <c r="I11" s="79">
        <f t="shared" si="5"/>
        <v>308.12499999999994</v>
      </c>
      <c r="J11" s="79">
        <f t="shared" si="5"/>
        <v>314.16666666666663</v>
      </c>
      <c r="K11" s="79">
        <f t="shared" si="5"/>
        <v>320.20833333333326</v>
      </c>
      <c r="L11" s="79">
        <f t="shared" si="5"/>
        <v>326.24999999999989</v>
      </c>
      <c r="M11" s="79">
        <f t="shared" si="5"/>
        <v>332.29166666666657</v>
      </c>
      <c r="N11" s="79">
        <f t="shared" si="5"/>
        <v>338.3333333333332</v>
      </c>
      <c r="O11" s="79">
        <f t="shared" si="5"/>
        <v>344.37499999999989</v>
      </c>
      <c r="P11" s="79">
        <f t="shared" si="5"/>
        <v>350.41666666666652</v>
      </c>
      <c r="Q11" s="79">
        <f t="shared" si="5"/>
        <v>356.45833333333314</v>
      </c>
      <c r="R11" s="79">
        <f t="shared" si="5"/>
        <v>362.49999999999983</v>
      </c>
    </row>
    <row r="13" spans="1:18" ht="20.25" x14ac:dyDescent="0.3">
      <c r="A13" s="102" t="s">
        <v>135</v>
      </c>
      <c r="E13" s="99"/>
      <c r="F13" s="99"/>
      <c r="G13" s="99"/>
      <c r="H13" s="99"/>
      <c r="I13" s="99"/>
      <c r="J13" s="99"/>
      <c r="K13" s="99"/>
      <c r="L13" s="99"/>
      <c r="M13" s="99"/>
      <c r="N13" s="99"/>
      <c r="O13" s="99"/>
      <c r="P13" s="99"/>
      <c r="Q13" s="99"/>
    </row>
    <row r="14" spans="1:18" ht="20.25" x14ac:dyDescent="0.3">
      <c r="A14" s="102" t="s">
        <v>139</v>
      </c>
      <c r="E14" s="99"/>
      <c r="F14" s="99"/>
      <c r="G14" s="99"/>
      <c r="H14" s="99"/>
      <c r="I14" s="99"/>
      <c r="J14" s="99"/>
      <c r="K14" s="99"/>
      <c r="L14" s="99"/>
      <c r="M14" s="99"/>
      <c r="N14" s="99"/>
      <c r="O14" s="99"/>
      <c r="P14" s="99"/>
      <c r="Q14" s="99"/>
    </row>
    <row r="16" spans="1:18" ht="51" x14ac:dyDescent="0.2">
      <c r="B16" s="53" t="s">
        <v>56</v>
      </c>
      <c r="D16" s="74" t="s">
        <v>57</v>
      </c>
      <c r="F16" s="96" t="s">
        <v>134</v>
      </c>
      <c r="G16" s="97">
        <v>40921</v>
      </c>
      <c r="H16" s="97">
        <v>40952</v>
      </c>
      <c r="I16" s="97">
        <v>40981</v>
      </c>
      <c r="J16" s="97">
        <v>41012</v>
      </c>
      <c r="K16" s="97">
        <v>41042</v>
      </c>
      <c r="L16" s="97">
        <v>41073</v>
      </c>
      <c r="M16" s="97">
        <v>41103</v>
      </c>
      <c r="N16" s="97">
        <v>41134</v>
      </c>
      <c r="O16" s="97">
        <v>41165</v>
      </c>
      <c r="P16" s="97">
        <v>41195</v>
      </c>
      <c r="Q16" s="97">
        <v>41226</v>
      </c>
      <c r="R16" s="97">
        <v>41256</v>
      </c>
    </row>
    <row r="17" spans="1:19" x14ac:dyDescent="0.2">
      <c r="A17" s="53" t="s">
        <v>53</v>
      </c>
      <c r="B17" s="78">
        <v>1.45</v>
      </c>
      <c r="D17" s="73">
        <v>0.2</v>
      </c>
      <c r="F17">
        <v>500</v>
      </c>
      <c r="G17">
        <f>($F$17*$D$17)/12+F17</f>
        <v>508.33333333333331</v>
      </c>
      <c r="H17">
        <f t="shared" ref="H17:R17" si="6">($F$17*$D$17)/12+G17</f>
        <v>516.66666666666663</v>
      </c>
      <c r="I17">
        <f t="shared" si="6"/>
        <v>525</v>
      </c>
      <c r="J17">
        <f t="shared" si="6"/>
        <v>533.33333333333337</v>
      </c>
      <c r="K17">
        <f t="shared" si="6"/>
        <v>541.66666666666674</v>
      </c>
      <c r="L17">
        <f t="shared" si="6"/>
        <v>550.00000000000011</v>
      </c>
      <c r="M17">
        <f t="shared" si="6"/>
        <v>558.33333333333348</v>
      </c>
      <c r="N17">
        <f t="shared" si="6"/>
        <v>566.66666666666686</v>
      </c>
      <c r="O17">
        <f t="shared" si="6"/>
        <v>575.00000000000023</v>
      </c>
      <c r="P17">
        <f t="shared" si="6"/>
        <v>583.3333333333336</v>
      </c>
      <c r="Q17">
        <f t="shared" si="6"/>
        <v>591.66666666666697</v>
      </c>
      <c r="R17">
        <f t="shared" si="6"/>
        <v>600.00000000000034</v>
      </c>
    </row>
    <row r="18" spans="1:19" x14ac:dyDescent="0.2">
      <c r="A18" s="53" t="s">
        <v>54</v>
      </c>
      <c r="B18" s="72">
        <v>1.2</v>
      </c>
      <c r="D18" s="73">
        <v>0.3</v>
      </c>
      <c r="F18">
        <v>750</v>
      </c>
      <c r="G18">
        <f>$F$18*$D$18/12+F18</f>
        <v>768.75</v>
      </c>
      <c r="H18">
        <f t="shared" ref="H18:R18" si="7">$F$18*$D$18/12+G18</f>
        <v>787.5</v>
      </c>
      <c r="I18">
        <f t="shared" si="7"/>
        <v>806.25</v>
      </c>
      <c r="J18">
        <f t="shared" si="7"/>
        <v>825</v>
      </c>
      <c r="K18">
        <f t="shared" si="7"/>
        <v>843.75</v>
      </c>
      <c r="L18">
        <f t="shared" si="7"/>
        <v>862.5</v>
      </c>
      <c r="M18">
        <f t="shared" si="7"/>
        <v>881.25</v>
      </c>
      <c r="N18">
        <f t="shared" si="7"/>
        <v>900</v>
      </c>
      <c r="O18">
        <f t="shared" si="7"/>
        <v>918.75</v>
      </c>
      <c r="P18">
        <f t="shared" si="7"/>
        <v>937.5</v>
      </c>
      <c r="Q18">
        <f t="shared" si="7"/>
        <v>956.25</v>
      </c>
      <c r="R18">
        <f t="shared" si="7"/>
        <v>975</v>
      </c>
    </row>
    <row r="19" spans="1:19" x14ac:dyDescent="0.2">
      <c r="A19" s="53" t="s">
        <v>55</v>
      </c>
      <c r="B19" s="72">
        <v>0.8</v>
      </c>
      <c r="D19" s="73">
        <v>0.25</v>
      </c>
      <c r="F19">
        <v>200</v>
      </c>
      <c r="G19">
        <f>$F$19*$D$19/12+F19</f>
        <v>204.16666666666666</v>
      </c>
      <c r="H19">
        <f t="shared" ref="H19:R19" si="8">$F$19*$D$19/12+G19</f>
        <v>208.33333333333331</v>
      </c>
      <c r="I19">
        <f t="shared" si="8"/>
        <v>212.49999999999997</v>
      </c>
      <c r="J19">
        <f t="shared" si="8"/>
        <v>216.66666666666663</v>
      </c>
      <c r="K19">
        <f t="shared" si="8"/>
        <v>220.83333333333329</v>
      </c>
      <c r="L19">
        <f t="shared" si="8"/>
        <v>224.99999999999994</v>
      </c>
      <c r="M19">
        <f t="shared" si="8"/>
        <v>229.1666666666666</v>
      </c>
      <c r="N19">
        <f t="shared" si="8"/>
        <v>233.33333333333326</v>
      </c>
      <c r="O19">
        <f t="shared" si="8"/>
        <v>237.49999999999991</v>
      </c>
      <c r="P19">
        <f t="shared" si="8"/>
        <v>241.66666666666657</v>
      </c>
      <c r="Q19">
        <f t="shared" si="8"/>
        <v>245.83333333333323</v>
      </c>
      <c r="R19">
        <f t="shared" si="8"/>
        <v>249.99999999999989</v>
      </c>
    </row>
    <row r="22" spans="1:19" x14ac:dyDescent="0.2">
      <c r="F22" s="53" t="s">
        <v>3</v>
      </c>
    </row>
    <row r="23" spans="1:19" x14ac:dyDescent="0.2">
      <c r="F23" s="75">
        <v>41244</v>
      </c>
      <c r="G23" s="75">
        <v>41275</v>
      </c>
      <c r="H23" s="75">
        <v>41306</v>
      </c>
      <c r="I23" s="75">
        <v>41334</v>
      </c>
      <c r="J23" s="75">
        <v>41365</v>
      </c>
      <c r="K23" s="75">
        <v>41395</v>
      </c>
      <c r="L23" s="75">
        <v>41426</v>
      </c>
      <c r="M23" s="75">
        <v>41456</v>
      </c>
      <c r="N23" s="75">
        <v>41487</v>
      </c>
      <c r="O23" s="75">
        <v>41518</v>
      </c>
      <c r="P23" s="75">
        <v>41548</v>
      </c>
      <c r="Q23" s="75">
        <v>41579</v>
      </c>
      <c r="R23" s="75">
        <v>41609</v>
      </c>
    </row>
    <row r="24" spans="1:19" ht="51" x14ac:dyDescent="0.2">
      <c r="B24" s="53" t="s">
        <v>56</v>
      </c>
      <c r="D24" s="74" t="s">
        <v>57</v>
      </c>
    </row>
    <row r="25" spans="1:19" x14ac:dyDescent="0.2">
      <c r="A25" s="53" t="s">
        <v>53</v>
      </c>
      <c r="B25" s="78">
        <v>1.45</v>
      </c>
      <c r="D25" s="73">
        <v>0.2</v>
      </c>
      <c r="F25" s="98">
        <f t="shared" ref="F25:R25" si="9">F17*$B$25</f>
        <v>725</v>
      </c>
      <c r="G25" s="98">
        <f t="shared" si="9"/>
        <v>737.08333333333326</v>
      </c>
      <c r="H25" s="98">
        <f t="shared" si="9"/>
        <v>749.16666666666663</v>
      </c>
      <c r="I25" s="98">
        <f t="shared" si="9"/>
        <v>761.25</v>
      </c>
      <c r="J25" s="98">
        <f t="shared" si="9"/>
        <v>773.33333333333337</v>
      </c>
      <c r="K25" s="98">
        <f t="shared" si="9"/>
        <v>785.41666666666674</v>
      </c>
      <c r="L25" s="98">
        <f t="shared" si="9"/>
        <v>797.50000000000011</v>
      </c>
      <c r="M25" s="98">
        <f t="shared" si="9"/>
        <v>809.58333333333348</v>
      </c>
      <c r="N25" s="98">
        <f t="shared" si="9"/>
        <v>821.66666666666697</v>
      </c>
      <c r="O25" s="98">
        <f t="shared" si="9"/>
        <v>833.75000000000034</v>
      </c>
      <c r="P25" s="98">
        <f t="shared" si="9"/>
        <v>845.83333333333371</v>
      </c>
      <c r="Q25" s="98">
        <f t="shared" si="9"/>
        <v>857.91666666666708</v>
      </c>
      <c r="R25" s="98">
        <f t="shared" si="9"/>
        <v>870.00000000000045</v>
      </c>
    </row>
    <row r="26" spans="1:19" x14ac:dyDescent="0.2">
      <c r="A26" s="53" t="s">
        <v>54</v>
      </c>
      <c r="B26" s="72">
        <v>1.2</v>
      </c>
      <c r="D26" s="73">
        <v>0.3</v>
      </c>
      <c r="F26" s="98">
        <f t="shared" ref="F26:R26" si="10">F18*$B$18</f>
        <v>900</v>
      </c>
      <c r="G26" s="98">
        <f t="shared" si="10"/>
        <v>922.5</v>
      </c>
      <c r="H26" s="98">
        <f t="shared" si="10"/>
        <v>945</v>
      </c>
      <c r="I26" s="98">
        <f t="shared" si="10"/>
        <v>967.5</v>
      </c>
      <c r="J26" s="98">
        <f t="shared" si="10"/>
        <v>990</v>
      </c>
      <c r="K26" s="98">
        <f t="shared" si="10"/>
        <v>1012.5</v>
      </c>
      <c r="L26" s="98">
        <f t="shared" si="10"/>
        <v>1035</v>
      </c>
      <c r="M26" s="98">
        <f t="shared" si="10"/>
        <v>1057.5</v>
      </c>
      <c r="N26" s="98">
        <f t="shared" si="10"/>
        <v>1080</v>
      </c>
      <c r="O26" s="98">
        <f t="shared" si="10"/>
        <v>1102.5</v>
      </c>
      <c r="P26" s="98">
        <f t="shared" si="10"/>
        <v>1125</v>
      </c>
      <c r="Q26" s="98">
        <f t="shared" si="10"/>
        <v>1147.5</v>
      </c>
      <c r="R26" s="98">
        <f t="shared" si="10"/>
        <v>1170</v>
      </c>
    </row>
    <row r="27" spans="1:19" x14ac:dyDescent="0.2">
      <c r="A27" s="53" t="s">
        <v>55</v>
      </c>
      <c r="B27" s="72">
        <v>0.8</v>
      </c>
      <c r="D27" s="73">
        <v>0.25</v>
      </c>
      <c r="F27" s="98">
        <f>F19*$B$19</f>
        <v>160</v>
      </c>
      <c r="G27" s="98">
        <f t="shared" ref="G27:R27" si="11">G19*$B$19</f>
        <v>163.33333333333334</v>
      </c>
      <c r="H27" s="98">
        <f t="shared" si="11"/>
        <v>166.66666666666666</v>
      </c>
      <c r="I27" s="98">
        <f t="shared" si="11"/>
        <v>170</v>
      </c>
      <c r="J27" s="98">
        <f t="shared" si="11"/>
        <v>173.33333333333331</v>
      </c>
      <c r="K27" s="98">
        <f t="shared" si="11"/>
        <v>176.66666666666663</v>
      </c>
      <c r="L27" s="98">
        <f t="shared" si="11"/>
        <v>179.99999999999997</v>
      </c>
      <c r="M27" s="98">
        <f t="shared" si="11"/>
        <v>183.33333333333329</v>
      </c>
      <c r="N27" s="98">
        <f t="shared" si="11"/>
        <v>186.66666666666663</v>
      </c>
      <c r="O27" s="98">
        <f t="shared" si="11"/>
        <v>189.99999999999994</v>
      </c>
      <c r="P27" s="98">
        <f t="shared" si="11"/>
        <v>193.33333333333326</v>
      </c>
      <c r="Q27" s="98">
        <f t="shared" si="11"/>
        <v>196.6666666666666</v>
      </c>
      <c r="R27" s="98">
        <f t="shared" si="11"/>
        <v>199.99999999999991</v>
      </c>
    </row>
    <row r="28" spans="1:19" x14ac:dyDescent="0.2">
      <c r="A28" s="53" t="s">
        <v>136</v>
      </c>
      <c r="F28" s="98">
        <f>SUM(F25:F27)</f>
        <v>1785</v>
      </c>
      <c r="G28" s="98">
        <f t="shared" ref="G28:R28" si="12">SUM(G25:G27)</f>
        <v>1822.9166666666665</v>
      </c>
      <c r="H28" s="98">
        <f t="shared" si="12"/>
        <v>1860.8333333333333</v>
      </c>
      <c r="I28" s="98">
        <f t="shared" si="12"/>
        <v>1898.75</v>
      </c>
      <c r="J28" s="98">
        <f t="shared" si="12"/>
        <v>1936.6666666666667</v>
      </c>
      <c r="K28" s="98">
        <f t="shared" si="12"/>
        <v>1974.5833333333335</v>
      </c>
      <c r="L28" s="98">
        <f t="shared" si="12"/>
        <v>2012.5</v>
      </c>
      <c r="M28" s="98">
        <f t="shared" si="12"/>
        <v>2050.416666666667</v>
      </c>
      <c r="N28" s="98">
        <f t="shared" si="12"/>
        <v>2088.3333333333335</v>
      </c>
      <c r="O28" s="98">
        <f t="shared" si="12"/>
        <v>2126.2500000000005</v>
      </c>
      <c r="P28" s="98">
        <f t="shared" si="12"/>
        <v>2164.166666666667</v>
      </c>
      <c r="Q28" s="98">
        <f t="shared" si="12"/>
        <v>2202.0833333333335</v>
      </c>
      <c r="R28" s="98">
        <f t="shared" si="12"/>
        <v>2240.0000000000005</v>
      </c>
    </row>
    <row r="29" spans="1:19" ht="20.25" x14ac:dyDescent="0.3">
      <c r="A29" s="102" t="s">
        <v>141</v>
      </c>
      <c r="E29" s="99"/>
      <c r="F29" s="99"/>
      <c r="G29" s="99"/>
      <c r="H29" s="99"/>
      <c r="I29" s="99"/>
      <c r="J29" s="99"/>
      <c r="K29" s="99"/>
      <c r="L29" s="99"/>
      <c r="M29" s="99"/>
      <c r="N29" s="99"/>
      <c r="O29" s="99"/>
      <c r="P29" s="99"/>
      <c r="Q29" s="99"/>
      <c r="R29" s="99"/>
      <c r="S29" s="99"/>
    </row>
    <row r="31" spans="1:19" x14ac:dyDescent="0.2">
      <c r="A31" s="53"/>
    </row>
    <row r="32" spans="1:19" x14ac:dyDescent="0.2">
      <c r="A32" s="53"/>
    </row>
    <row r="33" spans="1:18" x14ac:dyDescent="0.2">
      <c r="A33" s="53"/>
      <c r="F33" s="98">
        <f>F17*$B$17</f>
        <v>725</v>
      </c>
      <c r="G33" s="98">
        <f t="shared" ref="G33:R33" si="13">G17*$B$17</f>
        <v>737.08333333333326</v>
      </c>
      <c r="H33" s="98">
        <f t="shared" si="13"/>
        <v>749.16666666666663</v>
      </c>
      <c r="I33" s="98">
        <f t="shared" si="13"/>
        <v>761.25</v>
      </c>
      <c r="J33" s="98">
        <f t="shared" si="13"/>
        <v>773.33333333333337</v>
      </c>
      <c r="K33" s="98">
        <f t="shared" si="13"/>
        <v>785.41666666666674</v>
      </c>
      <c r="L33" s="98">
        <f t="shared" si="13"/>
        <v>797.50000000000011</v>
      </c>
      <c r="M33" s="98">
        <f t="shared" si="13"/>
        <v>809.58333333333348</v>
      </c>
      <c r="N33" s="98">
        <f t="shared" si="13"/>
        <v>821.66666666666697</v>
      </c>
      <c r="O33" s="98">
        <f t="shared" si="13"/>
        <v>833.75000000000034</v>
      </c>
      <c r="P33" s="98">
        <f t="shared" si="13"/>
        <v>845.83333333333371</v>
      </c>
      <c r="Q33" s="98">
        <f t="shared" si="13"/>
        <v>857.91666666666708</v>
      </c>
      <c r="R33" s="98">
        <f t="shared" si="13"/>
        <v>870.00000000000045</v>
      </c>
    </row>
    <row r="34" spans="1:18" x14ac:dyDescent="0.2">
      <c r="F34" s="98">
        <f>F18*$B$18</f>
        <v>900</v>
      </c>
      <c r="G34" s="98">
        <f t="shared" ref="G34:R34" si="14">G18*$B$18</f>
        <v>922.5</v>
      </c>
      <c r="H34" s="98">
        <f t="shared" si="14"/>
        <v>945</v>
      </c>
      <c r="I34" s="98">
        <f t="shared" si="14"/>
        <v>967.5</v>
      </c>
      <c r="J34" s="98">
        <f t="shared" si="14"/>
        <v>990</v>
      </c>
      <c r="K34" s="98">
        <f t="shared" si="14"/>
        <v>1012.5</v>
      </c>
      <c r="L34" s="98">
        <f t="shared" si="14"/>
        <v>1035</v>
      </c>
      <c r="M34" s="98">
        <f t="shared" si="14"/>
        <v>1057.5</v>
      </c>
      <c r="N34" s="98">
        <f t="shared" si="14"/>
        <v>1080</v>
      </c>
      <c r="O34" s="98">
        <f t="shared" si="14"/>
        <v>1102.5</v>
      </c>
      <c r="P34" s="98">
        <f t="shared" si="14"/>
        <v>1125</v>
      </c>
      <c r="Q34" s="98">
        <f t="shared" si="14"/>
        <v>1147.5</v>
      </c>
      <c r="R34" s="98">
        <f t="shared" si="14"/>
        <v>1170</v>
      </c>
    </row>
    <row r="35" spans="1:18" x14ac:dyDescent="0.2">
      <c r="F35" s="98">
        <f>F19*$B$19</f>
        <v>160</v>
      </c>
      <c r="G35" s="98">
        <f t="shared" ref="G35:R35" si="15">G19*$B$19</f>
        <v>163.33333333333334</v>
      </c>
      <c r="H35" s="98">
        <f t="shared" si="15"/>
        <v>166.66666666666666</v>
      </c>
      <c r="I35" s="98">
        <f t="shared" si="15"/>
        <v>170</v>
      </c>
      <c r="J35" s="98">
        <f t="shared" si="15"/>
        <v>173.33333333333331</v>
      </c>
      <c r="K35" s="98">
        <f t="shared" si="15"/>
        <v>176.66666666666663</v>
      </c>
      <c r="L35" s="98">
        <f t="shared" si="15"/>
        <v>179.99999999999997</v>
      </c>
      <c r="M35" s="98">
        <f t="shared" si="15"/>
        <v>183.33333333333329</v>
      </c>
      <c r="N35" s="98">
        <f t="shared" si="15"/>
        <v>186.66666666666663</v>
      </c>
      <c r="O35" s="98">
        <f t="shared" si="15"/>
        <v>189.99999999999994</v>
      </c>
      <c r="P35" s="98">
        <f t="shared" si="15"/>
        <v>193.33333333333326</v>
      </c>
      <c r="Q35" s="98">
        <f t="shared" si="15"/>
        <v>196.6666666666666</v>
      </c>
      <c r="R35" s="98">
        <f t="shared" si="15"/>
        <v>199.99999999999991</v>
      </c>
    </row>
    <row r="36" spans="1:18" x14ac:dyDescent="0.2">
      <c r="A36" t="s">
        <v>136</v>
      </c>
      <c r="F36" s="98">
        <f>SUM(F33:F35)</f>
        <v>1785</v>
      </c>
      <c r="G36" s="98">
        <f t="shared" ref="G36:R36" si="16">SUM(G33:G35)</f>
        <v>1822.9166666666665</v>
      </c>
      <c r="H36" s="98">
        <f t="shared" si="16"/>
        <v>1860.8333333333333</v>
      </c>
      <c r="I36" s="98">
        <f t="shared" si="16"/>
        <v>1898.75</v>
      </c>
      <c r="J36" s="98">
        <f t="shared" si="16"/>
        <v>1936.6666666666667</v>
      </c>
      <c r="K36" s="98">
        <f t="shared" si="16"/>
        <v>1974.5833333333335</v>
      </c>
      <c r="L36" s="98">
        <f t="shared" si="16"/>
        <v>2012.5</v>
      </c>
      <c r="M36" s="98">
        <f t="shared" si="16"/>
        <v>2050.416666666667</v>
      </c>
      <c r="N36" s="98">
        <f t="shared" si="16"/>
        <v>2088.3333333333335</v>
      </c>
      <c r="O36" s="98">
        <f t="shared" si="16"/>
        <v>2126.2500000000005</v>
      </c>
      <c r="P36" s="98">
        <f t="shared" si="16"/>
        <v>2164.166666666667</v>
      </c>
      <c r="Q36" s="98">
        <f t="shared" si="16"/>
        <v>2202.0833333333335</v>
      </c>
      <c r="R36" s="98">
        <f t="shared" si="16"/>
        <v>2240.0000000000005</v>
      </c>
    </row>
  </sheetData>
  <mergeCells count="2">
    <mergeCell ref="F1:R1"/>
    <mergeCell ref="F7:R7"/>
  </mergeCells>
  <pageMargins left="0.7" right="0.7" top="0.75" bottom="0.75" header="0.3" footer="0.3"/>
  <pageSetup orientation="landscape"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V51"/>
  <sheetViews>
    <sheetView defaultGridColor="0" colorId="8" zoomScale="85" zoomScaleNormal="85" zoomScalePageLayoutView="85" workbookViewId="0">
      <selection activeCell="F28" sqref="F28"/>
    </sheetView>
  </sheetViews>
  <sheetFormatPr defaultColWidth="12.83203125" defaultRowHeight="12.75" outlineLevelCol="1" x14ac:dyDescent="0.2"/>
  <cols>
    <col min="1" max="2" width="3.6640625" style="25" customWidth="1"/>
    <col min="3" max="3" width="10.33203125" style="25" customWidth="1"/>
    <col min="4" max="4" width="14.5" style="25" customWidth="1"/>
    <col min="5" max="5" width="21.33203125" style="25" customWidth="1"/>
    <col min="6" max="9" width="12.6640625" style="25" customWidth="1"/>
    <col min="10" max="17" width="12.6640625" style="25" customWidth="1" outlineLevel="1"/>
    <col min="18" max="18" width="12.6640625" style="25" customWidth="1"/>
    <col min="19" max="19" width="2.6640625" style="25" customWidth="1"/>
    <col min="20" max="20" width="32" style="46" customWidth="1"/>
    <col min="21" max="21" width="13.83203125" style="25" customWidth="1"/>
    <col min="22" max="16384" width="12.83203125" style="25"/>
  </cols>
  <sheetData>
    <row r="1" spans="1:22" ht="18" x14ac:dyDescent="0.25">
      <c r="A1" s="50" t="s">
        <v>26</v>
      </c>
      <c r="B1" s="4"/>
      <c r="C1" s="4"/>
      <c r="D1" s="4"/>
      <c r="E1" s="4"/>
      <c r="F1" s="4"/>
      <c r="G1" s="4"/>
      <c r="H1" s="4"/>
      <c r="I1" s="4"/>
      <c r="J1" s="4"/>
      <c r="K1" s="4"/>
      <c r="L1" s="4"/>
      <c r="M1" s="4"/>
      <c r="N1" s="4"/>
      <c r="O1" s="4"/>
      <c r="P1" s="4"/>
      <c r="Q1" s="4"/>
      <c r="R1" s="4"/>
      <c r="S1" s="4"/>
      <c r="T1" s="4"/>
      <c r="U1" s="4"/>
      <c r="V1" s="6"/>
    </row>
    <row r="2" spans="1:22" x14ac:dyDescent="0.2">
      <c r="A2" s="3"/>
      <c r="B2" s="4"/>
      <c r="C2" s="4"/>
      <c r="D2" s="4"/>
      <c r="E2" s="4"/>
      <c r="F2" s="4"/>
      <c r="G2" s="4"/>
      <c r="H2" s="4"/>
      <c r="I2" s="4"/>
      <c r="J2" s="4"/>
      <c r="K2" s="4"/>
      <c r="L2" s="4"/>
      <c r="M2" s="4"/>
      <c r="N2" s="4"/>
      <c r="O2" s="4"/>
      <c r="P2" s="4"/>
      <c r="Q2" s="4"/>
      <c r="R2" s="4"/>
      <c r="S2" s="4"/>
      <c r="T2" s="4"/>
      <c r="U2" s="4"/>
      <c r="V2" s="6"/>
    </row>
    <row r="3" spans="1:22" ht="13.5" customHeight="1" thickBot="1" x14ac:dyDescent="0.25">
      <c r="A3" s="3"/>
      <c r="B3" s="4"/>
      <c r="C3" s="4"/>
      <c r="D3" s="4"/>
      <c r="E3" s="4"/>
      <c r="F3" s="4"/>
      <c r="G3" s="4"/>
      <c r="H3" s="4"/>
      <c r="I3" s="4"/>
      <c r="J3" s="4"/>
      <c r="K3" s="4"/>
      <c r="L3" s="4"/>
      <c r="M3" s="4"/>
      <c r="N3" s="4"/>
      <c r="O3" s="4"/>
      <c r="P3" s="4"/>
      <c r="Q3" s="4"/>
      <c r="R3" s="4"/>
      <c r="S3" s="4"/>
      <c r="T3" s="4"/>
      <c r="U3" s="4"/>
      <c r="V3" s="6"/>
    </row>
    <row r="4" spans="1:22" x14ac:dyDescent="0.2">
      <c r="A4" s="7"/>
      <c r="B4" s="8"/>
      <c r="C4" s="9"/>
      <c r="D4" s="9"/>
      <c r="E4" s="9"/>
      <c r="F4" s="9"/>
      <c r="G4" s="9"/>
      <c r="H4" s="9"/>
      <c r="I4" s="9"/>
      <c r="J4" s="10"/>
      <c r="K4" s="10"/>
      <c r="L4" s="10"/>
      <c r="M4" s="10"/>
      <c r="N4" s="10"/>
      <c r="O4" s="10"/>
      <c r="P4" s="10"/>
      <c r="Q4" s="10"/>
      <c r="R4" s="10"/>
      <c r="S4" s="10"/>
      <c r="T4" s="10"/>
      <c r="U4" s="10"/>
      <c r="V4" s="6"/>
    </row>
    <row r="5" spans="1:22" x14ac:dyDescent="0.2">
      <c r="A5" s="7"/>
      <c r="B5" s="11"/>
      <c r="C5" s="12"/>
      <c r="D5" s="12" t="s">
        <v>0</v>
      </c>
      <c r="E5" s="12"/>
      <c r="F5" s="13"/>
      <c r="G5" s="14"/>
      <c r="H5" s="14"/>
      <c r="I5" s="15"/>
      <c r="J5" s="16"/>
      <c r="K5" s="16"/>
      <c r="L5" s="16"/>
      <c r="M5" s="16"/>
      <c r="N5" s="16"/>
      <c r="O5" s="16"/>
      <c r="P5" s="16"/>
      <c r="Q5" s="16"/>
      <c r="R5" s="16" t="s">
        <v>25</v>
      </c>
      <c r="S5" s="4"/>
      <c r="T5" s="17"/>
      <c r="U5" s="18"/>
      <c r="V5" s="6"/>
    </row>
    <row r="6" spans="1:22" x14ac:dyDescent="0.2">
      <c r="A6" s="7"/>
      <c r="B6" s="11"/>
      <c r="C6" s="12"/>
      <c r="D6" s="12"/>
      <c r="E6" s="12"/>
      <c r="F6" s="19" t="s">
        <v>1</v>
      </c>
      <c r="G6" s="19" t="s">
        <v>1</v>
      </c>
      <c r="H6" s="19" t="s">
        <v>1</v>
      </c>
      <c r="I6" s="19" t="s">
        <v>1</v>
      </c>
      <c r="J6" s="19" t="s">
        <v>1</v>
      </c>
      <c r="K6" s="19" t="s">
        <v>1</v>
      </c>
      <c r="L6" s="19" t="s">
        <v>1</v>
      </c>
      <c r="M6" s="19" t="s">
        <v>1</v>
      </c>
      <c r="N6" s="19" t="s">
        <v>1</v>
      </c>
      <c r="O6" s="19" t="s">
        <v>1</v>
      </c>
      <c r="P6" s="19" t="s">
        <v>1</v>
      </c>
      <c r="Q6" s="19" t="s">
        <v>1</v>
      </c>
      <c r="R6" s="16" t="s">
        <v>2</v>
      </c>
      <c r="S6" s="4"/>
      <c r="T6" s="20"/>
      <c r="U6" s="21"/>
      <c r="V6" s="6"/>
    </row>
    <row r="7" spans="1:22" x14ac:dyDescent="0.2">
      <c r="A7" s="7"/>
      <c r="B7" s="11"/>
      <c r="C7" s="22" t="s">
        <v>3</v>
      </c>
      <c r="D7" s="12"/>
      <c r="E7" s="12"/>
      <c r="F7" s="23">
        <v>1</v>
      </c>
      <c r="G7" s="23">
        <v>2</v>
      </c>
      <c r="H7" s="23">
        <v>3</v>
      </c>
      <c r="I7" s="23">
        <v>4</v>
      </c>
      <c r="J7" s="23">
        <v>5</v>
      </c>
      <c r="K7" s="23">
        <v>6</v>
      </c>
      <c r="L7" s="23">
        <v>7</v>
      </c>
      <c r="M7" s="23">
        <v>8</v>
      </c>
      <c r="N7" s="23">
        <v>9</v>
      </c>
      <c r="O7" s="23">
        <v>10</v>
      </c>
      <c r="P7" s="23">
        <v>11</v>
      </c>
      <c r="Q7" s="23">
        <v>12</v>
      </c>
      <c r="R7" s="23"/>
      <c r="S7" s="4"/>
      <c r="T7" s="20" t="s">
        <v>3</v>
      </c>
      <c r="U7" s="12"/>
      <c r="V7" s="6"/>
    </row>
    <row r="8" spans="1:22" x14ac:dyDescent="0.2">
      <c r="A8" s="7"/>
      <c r="B8" s="11"/>
      <c r="C8" s="12"/>
      <c r="D8" s="12" t="s">
        <v>3</v>
      </c>
      <c r="E8" s="12"/>
      <c r="F8" s="43">
        <v>2000000</v>
      </c>
      <c r="G8" s="43">
        <v>2010100</v>
      </c>
      <c r="H8" s="43">
        <v>2110100</v>
      </c>
      <c r="I8" s="43">
        <v>2190100</v>
      </c>
      <c r="J8" s="24">
        <f>FORECAST(J7,F8:I8,F7:I7)</f>
        <v>2245150</v>
      </c>
      <c r="K8" s="24">
        <f>FORECAST(K7,F8:J8,F7:J7)</f>
        <v>2312180</v>
      </c>
      <c r="L8" s="24">
        <f>FORECAST(L7,$F$8:K8,$F$7:K7)</f>
        <v>2379210</v>
      </c>
      <c r="M8" s="24">
        <f>FORECAST(M7,$F$8:L8,$F$7:L7)</f>
        <v>2446240</v>
      </c>
      <c r="N8" s="24">
        <f>FORECAST(N7,$F$8:M8,$F$7:M7)</f>
        <v>2513270</v>
      </c>
      <c r="O8" s="24">
        <f>FORECAST(O7,$F$8:N8,$F$7:N7)</f>
        <v>2580300</v>
      </c>
      <c r="P8" s="24">
        <f>FORECAST(P7,$F$8:O8,$F$7:O7)</f>
        <v>2647330</v>
      </c>
      <c r="Q8" s="24">
        <f>FORECAST(Q7,$F$8:P8,$F$7:P7)</f>
        <v>2714360</v>
      </c>
      <c r="R8" s="24">
        <f>AVERAGE(F8:Q8)</f>
        <v>2345695</v>
      </c>
      <c r="S8" s="4"/>
      <c r="T8" s="5" t="s">
        <v>3</v>
      </c>
      <c r="U8" s="12"/>
      <c r="V8" s="6"/>
    </row>
    <row r="9" spans="1:22" x14ac:dyDescent="0.2">
      <c r="A9" s="7"/>
      <c r="B9" s="11"/>
      <c r="C9" s="12"/>
      <c r="D9" s="12" t="s">
        <v>28</v>
      </c>
      <c r="E9" s="12"/>
      <c r="F9" s="24">
        <f>SUM(F39:F41)</f>
        <v>960000</v>
      </c>
      <c r="G9" s="24">
        <f>SUM(G39:G41)</f>
        <v>964848</v>
      </c>
      <c r="H9" s="24">
        <f>SUM(H39:H41)</f>
        <v>1012848</v>
      </c>
      <c r="I9" s="24">
        <f>SUM(I39:I41)</f>
        <v>1051248</v>
      </c>
      <c r="J9" s="24">
        <f>FORECAST(J7,$F$9:I9,$F$7:I7)</f>
        <v>1077672</v>
      </c>
      <c r="K9" s="24">
        <f>FORECAST(K7,$F$9:J9,$F$7:J7)</f>
        <v>1109846.3999999999</v>
      </c>
      <c r="L9" s="24">
        <f>FORECAST(L7,$F$9:K9,$F$7:K7)</f>
        <v>1142020.8</v>
      </c>
      <c r="M9" s="24">
        <f>FORECAST(M7,$F$9:L9,$F$7:L7)</f>
        <v>1174195.2</v>
      </c>
      <c r="N9" s="24">
        <f>FORECAST(N7,$F$9:M9,$F$7:M7)</f>
        <v>1206369.6000000001</v>
      </c>
      <c r="O9" s="24">
        <f>FORECAST(O7,$F$9:N9,$F$7:N7)</f>
        <v>1238544</v>
      </c>
      <c r="P9" s="24">
        <f>FORECAST(P7,$F$9:O9,$F$7:O7)</f>
        <v>1270718.3999999999</v>
      </c>
      <c r="Q9" s="24">
        <f>FORECAST(Q7,$F$9:P9,$F$7:P7)</f>
        <v>1302892.8000000003</v>
      </c>
      <c r="R9" s="24">
        <f>AVERAGE(F9:Q9)</f>
        <v>1125933.6000000001</v>
      </c>
      <c r="S9" s="4"/>
      <c r="T9" s="5" t="s">
        <v>4</v>
      </c>
      <c r="U9" s="12"/>
      <c r="V9" s="6"/>
    </row>
    <row r="10" spans="1:22" x14ac:dyDescent="0.2">
      <c r="A10" s="7"/>
      <c r="B10" s="26"/>
      <c r="C10" s="27"/>
      <c r="D10" s="12"/>
      <c r="E10" s="12"/>
      <c r="F10" s="28"/>
      <c r="G10" s="28"/>
      <c r="H10" s="28"/>
      <c r="I10" s="28"/>
      <c r="J10" s="29"/>
      <c r="K10" s="29"/>
      <c r="L10" s="29"/>
      <c r="M10" s="29"/>
      <c r="N10" s="29"/>
      <c r="O10" s="29"/>
      <c r="P10" s="29"/>
      <c r="Q10" s="29"/>
      <c r="R10" s="29"/>
      <c r="S10" s="4"/>
      <c r="T10" s="5"/>
      <c r="U10" s="12"/>
      <c r="V10" s="6"/>
    </row>
    <row r="11" spans="1:22" x14ac:dyDescent="0.2">
      <c r="A11" s="7"/>
      <c r="B11" s="11"/>
      <c r="C11" s="12"/>
      <c r="D11" s="12"/>
      <c r="E11" s="30" t="s">
        <v>5</v>
      </c>
      <c r="F11" s="24">
        <f>F8-F9</f>
        <v>1040000</v>
      </c>
      <c r="G11" s="24">
        <f t="shared" ref="G11:P11" si="0">G8-G9</f>
        <v>1045252</v>
      </c>
      <c r="H11" s="24">
        <f t="shared" si="0"/>
        <v>1097252</v>
      </c>
      <c r="I11" s="24">
        <f t="shared" si="0"/>
        <v>1138852</v>
      </c>
      <c r="J11" s="24">
        <f t="shared" si="0"/>
        <v>1167478</v>
      </c>
      <c r="K11" s="24">
        <f t="shared" si="0"/>
        <v>1202333.6000000001</v>
      </c>
      <c r="L11" s="24">
        <f t="shared" si="0"/>
        <v>1237189.2</v>
      </c>
      <c r="M11" s="24">
        <f t="shared" si="0"/>
        <v>1272044.8</v>
      </c>
      <c r="N11" s="24">
        <f t="shared" si="0"/>
        <v>1306900.3999999999</v>
      </c>
      <c r="O11" s="24">
        <f t="shared" si="0"/>
        <v>1341756</v>
      </c>
      <c r="P11" s="24">
        <f t="shared" si="0"/>
        <v>1376611.6</v>
      </c>
      <c r="Q11" s="24">
        <f>Q8-Q9</f>
        <v>1411467.1999999997</v>
      </c>
      <c r="R11" s="24">
        <f>AVERAGE(F11:Q11)</f>
        <v>1219761.3999999999</v>
      </c>
      <c r="S11" s="4"/>
      <c r="T11" s="20" t="s">
        <v>5</v>
      </c>
      <c r="U11" s="12"/>
      <c r="V11" s="6"/>
    </row>
    <row r="12" spans="1:22" x14ac:dyDescent="0.2">
      <c r="A12" s="7"/>
      <c r="B12" s="11"/>
      <c r="C12" s="12"/>
      <c r="D12" s="12"/>
      <c r="E12" s="12"/>
      <c r="F12" s="28"/>
      <c r="G12" s="28"/>
      <c r="H12" s="28"/>
      <c r="I12" s="28"/>
      <c r="J12" s="28"/>
      <c r="K12" s="4"/>
      <c r="L12" s="12"/>
      <c r="M12" s="12"/>
      <c r="N12" s="12"/>
      <c r="O12" s="12"/>
      <c r="P12" s="12"/>
      <c r="Q12" s="12"/>
      <c r="R12" s="12"/>
      <c r="S12" s="4"/>
      <c r="T12" s="5"/>
      <c r="U12" s="12"/>
      <c r="V12" s="6"/>
    </row>
    <row r="13" spans="1:22" x14ac:dyDescent="0.2">
      <c r="A13" s="7"/>
      <c r="B13" s="11"/>
      <c r="C13" s="22" t="s">
        <v>6</v>
      </c>
      <c r="D13" s="12"/>
      <c r="E13" s="12"/>
      <c r="F13" s="31"/>
      <c r="G13" s="28"/>
      <c r="H13" s="28"/>
      <c r="I13" s="28"/>
      <c r="J13" s="31"/>
      <c r="K13" s="4"/>
      <c r="L13" s="12"/>
      <c r="M13" s="12"/>
      <c r="N13" s="12"/>
      <c r="O13" s="12"/>
      <c r="P13" s="12"/>
      <c r="Q13" s="12"/>
      <c r="R13" s="12"/>
      <c r="S13" s="4"/>
      <c r="T13" s="20" t="s">
        <v>6</v>
      </c>
      <c r="U13" s="12"/>
      <c r="V13" s="6"/>
    </row>
    <row r="14" spans="1:22" x14ac:dyDescent="0.2">
      <c r="A14" s="7"/>
      <c r="B14" s="11"/>
      <c r="C14" s="12"/>
      <c r="D14" s="12" t="s">
        <v>7</v>
      </c>
      <c r="E14" s="12"/>
      <c r="F14" s="43">
        <v>424000</v>
      </c>
      <c r="G14" s="43">
        <v>318000</v>
      </c>
      <c r="H14" s="43">
        <v>275600</v>
      </c>
      <c r="I14" s="43">
        <v>426141.2</v>
      </c>
      <c r="J14" s="24">
        <f>FORECAST(J7,$F$14:I14,$F$7:I7)</f>
        <v>351941.19999999995</v>
      </c>
      <c r="K14" s="24">
        <f>FORECAST(K7,$F$14:J14,$F$7:J7)</f>
        <v>348343.56</v>
      </c>
      <c r="L14" s="24">
        <f>FORECAST(L7,$F$14:K14,$F$7:K7)</f>
        <v>344745.91999999993</v>
      </c>
      <c r="M14" s="24">
        <f>FORECAST(M7,$F$14:L14,$F$7:L7)</f>
        <v>341148.27999999997</v>
      </c>
      <c r="N14" s="24">
        <f>FORECAST(N7,$F$14:M14,$F$7:M7)</f>
        <v>337550.63999999996</v>
      </c>
      <c r="O14" s="24">
        <f>FORECAST(O7,$F$14:N14,$F$7:N7)</f>
        <v>333952.99999999988</v>
      </c>
      <c r="P14" s="24">
        <f>FORECAST(P7,$F$14:O14,$F$7:O7)</f>
        <v>330355.36</v>
      </c>
      <c r="Q14" s="24">
        <f>FORECAST(Q7,$F$14:P14,$F$7:P7)</f>
        <v>326757.71999999991</v>
      </c>
      <c r="R14" s="24">
        <f>AVERAGE(F14:Q14)</f>
        <v>346544.73999999993</v>
      </c>
      <c r="S14" s="4"/>
      <c r="T14" s="5" t="s">
        <v>7</v>
      </c>
      <c r="U14" s="12"/>
      <c r="V14" s="6"/>
    </row>
    <row r="15" spans="1:22" x14ac:dyDescent="0.2">
      <c r="A15" s="7"/>
      <c r="B15" s="11"/>
      <c r="C15" s="12"/>
      <c r="D15" s="12" t="s">
        <v>8</v>
      </c>
      <c r="E15" s="12"/>
      <c r="F15" s="43">
        <v>16250</v>
      </c>
      <c r="G15" s="43">
        <v>16250</v>
      </c>
      <c r="H15" s="43">
        <v>16250</v>
      </c>
      <c r="I15" s="43">
        <v>16250</v>
      </c>
      <c r="J15" s="24">
        <f>FORECAST(J7,$F$15:I15,$F$7:I7)</f>
        <v>16250</v>
      </c>
      <c r="K15" s="24">
        <f>FORECAST(K7,$F$15:J15,$F$7:J7)</f>
        <v>16250</v>
      </c>
      <c r="L15" s="24">
        <f>FORECAST(L7,$F$15:K15,$F$7:K7)</f>
        <v>16250</v>
      </c>
      <c r="M15" s="24">
        <f>FORECAST(M7,$F$15:L15,$F$7:L7)</f>
        <v>16250</v>
      </c>
      <c r="N15" s="24">
        <f>FORECAST(N7,$F$15:M15,$F$7:M7)</f>
        <v>16250</v>
      </c>
      <c r="O15" s="24">
        <f>FORECAST(O7,$F$15:N15,$F$7:N7)</f>
        <v>16250</v>
      </c>
      <c r="P15" s="24">
        <f>FORECAST(P7,$F$15:O15,$F$7:O7)</f>
        <v>16250</v>
      </c>
      <c r="Q15" s="24">
        <f>FORECAST(Q7,$F$15:P15,$F$7:P7)</f>
        <v>16250</v>
      </c>
      <c r="R15" s="24">
        <f>AVERAGE(F15:Q15)</f>
        <v>16250</v>
      </c>
      <c r="S15" s="4"/>
      <c r="T15" s="5" t="s">
        <v>8</v>
      </c>
      <c r="U15" s="12"/>
      <c r="V15" s="6"/>
    </row>
    <row r="16" spans="1:22" x14ac:dyDescent="0.2">
      <c r="A16" s="7"/>
      <c r="B16" s="11"/>
      <c r="C16" s="12"/>
      <c r="D16" s="12" t="s">
        <v>9</v>
      </c>
      <c r="E16" s="12"/>
      <c r="F16" s="43">
        <v>32500</v>
      </c>
      <c r="G16" s="43">
        <v>33958</v>
      </c>
      <c r="H16" s="43">
        <v>33958</v>
      </c>
      <c r="I16" s="43">
        <v>33958</v>
      </c>
      <c r="J16" s="24">
        <f>FORECAST(J7,$F$16:I16,$F$7:I7)</f>
        <v>34687</v>
      </c>
      <c r="K16" s="24">
        <f>FORECAST(K7,$F$16:J16,$F$7:J7)</f>
        <v>35124.399999999994</v>
      </c>
      <c r="L16" s="24">
        <f>FORECAST(L7,$F$16:K16,$F$7:K7)</f>
        <v>35561.799999999996</v>
      </c>
      <c r="M16" s="24">
        <f>FORECAST(M7,$F$16:L16,$F$7:L7)</f>
        <v>35999.199999999997</v>
      </c>
      <c r="N16" s="24">
        <f>FORECAST(N7,$F$16:M16,$F$7:M7)</f>
        <v>36436.599999999991</v>
      </c>
      <c r="O16" s="24">
        <f>FORECAST(O7,$F$16:N16,$F$7:N7)</f>
        <v>36873.999999999985</v>
      </c>
      <c r="P16" s="24">
        <f>FORECAST(P7,$F$16:O16,$F$7:O7)</f>
        <v>37311.399999999987</v>
      </c>
      <c r="Q16" s="24">
        <f>FORECAST(Q7,$F$16:P16,$F$7:P7)</f>
        <v>37748.799999999988</v>
      </c>
      <c r="R16" s="24">
        <f>AVERAGE(F16:Q16)</f>
        <v>35343.099999999991</v>
      </c>
      <c r="S16" s="4"/>
      <c r="T16" s="5" t="s">
        <v>9</v>
      </c>
      <c r="U16" s="12"/>
      <c r="V16" s="6"/>
    </row>
    <row r="17" spans="1:22" x14ac:dyDescent="0.2">
      <c r="A17" s="7"/>
      <c r="B17" s="11"/>
      <c r="C17" s="12"/>
      <c r="D17" s="12" t="s">
        <v>10</v>
      </c>
      <c r="E17" s="12"/>
      <c r="F17" s="44">
        <v>1250</v>
      </c>
      <c r="G17" s="44">
        <v>1250</v>
      </c>
      <c r="H17" s="44">
        <v>1250</v>
      </c>
      <c r="I17" s="44">
        <v>1250</v>
      </c>
      <c r="J17" s="24">
        <f>FORECAST(J7,$F$17:I17,$F$7:I7)</f>
        <v>1250</v>
      </c>
      <c r="K17" s="24">
        <f>FORECAST(K7,$F$17:J17,$F$7:J7)</f>
        <v>1250</v>
      </c>
      <c r="L17" s="24">
        <f>FORECAST(L7,$F$17:K17,$F$7:K7)</f>
        <v>1250</v>
      </c>
      <c r="M17" s="24">
        <f>FORECAST(M7,$F$17:L17,$F$7:L7)</f>
        <v>1250</v>
      </c>
      <c r="N17" s="24">
        <f>FORECAST(N7,$F$17:M17,$F$7:M7)</f>
        <v>1250</v>
      </c>
      <c r="O17" s="24">
        <f>FORECAST(O7,$F$17:N17,$F$7:N7)</f>
        <v>1250</v>
      </c>
      <c r="P17" s="24">
        <f>FORECAST(P7,$F$17:O17,$F$7:O7)</f>
        <v>1250</v>
      </c>
      <c r="Q17" s="24">
        <f>FORECAST(Q7,$F$17:P17,$F$7:P7)</f>
        <v>1250</v>
      </c>
      <c r="R17" s="24">
        <f>AVERAGE(F17:Q17)</f>
        <v>1250</v>
      </c>
      <c r="S17" s="4"/>
      <c r="T17" s="5" t="s">
        <v>10</v>
      </c>
      <c r="U17" s="12"/>
      <c r="V17" s="6"/>
    </row>
    <row r="18" spans="1:22" x14ac:dyDescent="0.2">
      <c r="A18" s="7"/>
      <c r="B18" s="11"/>
      <c r="C18" s="12"/>
      <c r="D18" s="12"/>
      <c r="E18" s="30" t="s">
        <v>11</v>
      </c>
      <c r="F18" s="24">
        <f t="shared" ref="F18:R18" si="1">SUM(F14:F17)</f>
        <v>474000</v>
      </c>
      <c r="G18" s="24">
        <f t="shared" si="1"/>
        <v>369458</v>
      </c>
      <c r="H18" s="24">
        <f t="shared" si="1"/>
        <v>327058</v>
      </c>
      <c r="I18" s="24">
        <f t="shared" si="1"/>
        <v>477599.2</v>
      </c>
      <c r="J18" s="24">
        <f t="shared" si="1"/>
        <v>404128.19999999995</v>
      </c>
      <c r="K18" s="24">
        <f t="shared" si="1"/>
        <v>400967.95999999996</v>
      </c>
      <c r="L18" s="24">
        <f t="shared" si="1"/>
        <v>397807.71999999991</v>
      </c>
      <c r="M18" s="24">
        <f t="shared" si="1"/>
        <v>394647.48</v>
      </c>
      <c r="N18" s="24">
        <f t="shared" si="1"/>
        <v>391487.23999999993</v>
      </c>
      <c r="O18" s="24">
        <f t="shared" si="1"/>
        <v>388326.99999999988</v>
      </c>
      <c r="P18" s="24">
        <f t="shared" si="1"/>
        <v>385166.75999999995</v>
      </c>
      <c r="Q18" s="24">
        <f t="shared" si="1"/>
        <v>382006.5199999999</v>
      </c>
      <c r="R18" s="24">
        <f t="shared" si="1"/>
        <v>399387.83999999991</v>
      </c>
      <c r="S18" s="4"/>
      <c r="T18" s="20" t="s">
        <v>11</v>
      </c>
      <c r="U18" s="12"/>
      <c r="V18" s="6"/>
    </row>
    <row r="19" spans="1:22" x14ac:dyDescent="0.2">
      <c r="A19" s="7"/>
      <c r="B19" s="11"/>
      <c r="C19" s="12"/>
      <c r="D19" s="12"/>
      <c r="E19" s="12"/>
      <c r="F19" s="28"/>
      <c r="G19" s="28"/>
      <c r="H19" s="28"/>
      <c r="I19" s="28"/>
      <c r="J19" s="28"/>
      <c r="K19" s="4"/>
      <c r="L19" s="12"/>
      <c r="M19" s="12"/>
      <c r="N19" s="12"/>
      <c r="O19" s="12"/>
      <c r="P19" s="12"/>
      <c r="Q19" s="12"/>
      <c r="R19" s="12"/>
      <c r="S19" s="4"/>
      <c r="T19" s="5"/>
      <c r="U19" s="12"/>
      <c r="V19" s="6"/>
    </row>
    <row r="20" spans="1:22" x14ac:dyDescent="0.2">
      <c r="A20" s="7"/>
      <c r="B20" s="11"/>
      <c r="C20" s="12"/>
      <c r="D20" s="12"/>
      <c r="E20" s="30" t="s">
        <v>12</v>
      </c>
      <c r="F20" s="24">
        <f>F11-F18</f>
        <v>566000</v>
      </c>
      <c r="G20" s="24">
        <f t="shared" ref="G20:R20" si="2">G11-G18</f>
        <v>675794</v>
      </c>
      <c r="H20" s="24">
        <f t="shared" si="2"/>
        <v>770194</v>
      </c>
      <c r="I20" s="24">
        <f t="shared" si="2"/>
        <v>661252.80000000005</v>
      </c>
      <c r="J20" s="24">
        <f t="shared" si="2"/>
        <v>763349.8</v>
      </c>
      <c r="K20" s="24">
        <f t="shared" si="2"/>
        <v>801365.64000000013</v>
      </c>
      <c r="L20" s="24">
        <f t="shared" si="2"/>
        <v>839381.48</v>
      </c>
      <c r="M20" s="24">
        <f t="shared" si="2"/>
        <v>877397.32000000007</v>
      </c>
      <c r="N20" s="24">
        <f t="shared" si="2"/>
        <v>915413.15999999992</v>
      </c>
      <c r="O20" s="24">
        <f t="shared" si="2"/>
        <v>953429.00000000012</v>
      </c>
      <c r="P20" s="24">
        <f t="shared" si="2"/>
        <v>991444.84000000008</v>
      </c>
      <c r="Q20" s="24">
        <f t="shared" si="2"/>
        <v>1029460.6799999998</v>
      </c>
      <c r="R20" s="24">
        <f t="shared" si="2"/>
        <v>820373.56</v>
      </c>
      <c r="S20" s="4"/>
      <c r="T20" s="20" t="s">
        <v>12</v>
      </c>
      <c r="U20" s="12"/>
      <c r="V20" s="6"/>
    </row>
    <row r="21" spans="1:22" x14ac:dyDescent="0.2">
      <c r="A21" s="7"/>
      <c r="B21" s="11"/>
      <c r="C21" s="12"/>
      <c r="D21" s="12"/>
      <c r="E21" s="12"/>
      <c r="F21" s="28"/>
      <c r="G21" s="28"/>
      <c r="H21" s="28"/>
      <c r="I21" s="28"/>
      <c r="J21" s="28"/>
      <c r="K21" s="4"/>
      <c r="L21" s="12"/>
      <c r="M21" s="12"/>
      <c r="N21" s="12"/>
      <c r="O21" s="12"/>
      <c r="P21" s="12"/>
      <c r="Q21" s="12"/>
      <c r="R21" s="12"/>
      <c r="S21" s="4"/>
      <c r="T21" s="5"/>
      <c r="U21" s="12"/>
      <c r="V21" s="6"/>
    </row>
    <row r="22" spans="1:22" x14ac:dyDescent="0.2">
      <c r="A22" s="7"/>
      <c r="B22" s="11"/>
      <c r="C22" s="22" t="s">
        <v>13</v>
      </c>
      <c r="D22" s="12"/>
      <c r="E22" s="12"/>
      <c r="F22" s="28"/>
      <c r="G22" s="28"/>
      <c r="H22" s="28"/>
      <c r="I22" s="28"/>
      <c r="J22" s="28"/>
      <c r="K22" s="4"/>
      <c r="L22" s="12"/>
      <c r="M22" s="12"/>
      <c r="N22" s="12"/>
      <c r="O22" s="12"/>
      <c r="P22" s="12"/>
      <c r="Q22" s="12"/>
      <c r="R22" s="12"/>
      <c r="S22" s="4"/>
      <c r="T22" s="20" t="s">
        <v>13</v>
      </c>
      <c r="U22" s="12"/>
      <c r="V22" s="6"/>
    </row>
    <row r="23" spans="1:22" x14ac:dyDescent="0.2">
      <c r="A23" s="7"/>
      <c r="B23" s="11"/>
      <c r="C23" s="12"/>
      <c r="D23" s="12" t="s">
        <v>14</v>
      </c>
      <c r="E23" s="12"/>
      <c r="F23" s="44">
        <v>10000</v>
      </c>
      <c r="G23" s="44">
        <v>10000</v>
      </c>
      <c r="H23" s="44">
        <v>10000</v>
      </c>
      <c r="I23" s="44">
        <v>10000</v>
      </c>
      <c r="J23" s="24">
        <f>FORECAST(J7,$F$23:I23,$F$7:I7)</f>
        <v>10000</v>
      </c>
      <c r="K23" s="24">
        <f>FORECAST(K7,$F$23:J23,$F$7:J7)</f>
        <v>10000</v>
      </c>
      <c r="L23" s="24">
        <f>FORECAST(L7,$F$23:K23,$F$7:K7)</f>
        <v>10000</v>
      </c>
      <c r="M23" s="24">
        <f>FORECAST(M7,$F$23:L23,$F$7:L7)</f>
        <v>10000</v>
      </c>
      <c r="N23" s="24">
        <f>FORECAST(N7,$F$23:M23,$F$7:M7)</f>
        <v>10000</v>
      </c>
      <c r="O23" s="24">
        <f>FORECAST(O7,$F$23:N23,$F$7:N7)</f>
        <v>10000</v>
      </c>
      <c r="P23" s="24">
        <f>FORECAST(P7,$F$23:O23,$F$7:O7)</f>
        <v>10000</v>
      </c>
      <c r="Q23" s="24">
        <f>FORECAST(Q7,$F$23:P23,$F$7:P7)</f>
        <v>10000</v>
      </c>
      <c r="R23" s="24">
        <f>AVERAGE(F23:Q23)</f>
        <v>10000</v>
      </c>
      <c r="S23" s="4"/>
      <c r="T23" s="5" t="s">
        <v>14</v>
      </c>
      <c r="U23" s="12"/>
      <c r="V23" s="6"/>
    </row>
    <row r="24" spans="1:22" x14ac:dyDescent="0.2">
      <c r="A24" s="7"/>
      <c r="B24" s="11"/>
      <c r="C24" s="12"/>
      <c r="D24" s="12" t="s">
        <v>15</v>
      </c>
      <c r="E24" s="12"/>
      <c r="F24" s="44">
        <v>20000</v>
      </c>
      <c r="G24" s="44">
        <v>20000</v>
      </c>
      <c r="H24" s="44">
        <v>20000</v>
      </c>
      <c r="I24" s="44">
        <v>20000</v>
      </c>
      <c r="J24" s="24">
        <f>FORECAST(J7,$F$24:I24,$F$7:I7)</f>
        <v>20000</v>
      </c>
      <c r="K24" s="24">
        <f>FORECAST(K7,$F$24:J24,$F$7:J7)</f>
        <v>20000</v>
      </c>
      <c r="L24" s="24">
        <f>FORECAST(L7,$F$24:K24,$F$7:K7)</f>
        <v>20000</v>
      </c>
      <c r="M24" s="24">
        <f>FORECAST(M7,$F$24:L24,$F$7:L7)</f>
        <v>20000</v>
      </c>
      <c r="N24" s="24">
        <f>FORECAST(N7,$F$24:M24,$F$7:M7)</f>
        <v>20000</v>
      </c>
      <c r="O24" s="24">
        <f>FORECAST(O7,$F$24:N24,$F$7:N7)</f>
        <v>20000</v>
      </c>
      <c r="P24" s="24">
        <f>FORECAST(P7,$F$24:O24,$F$7:O7)</f>
        <v>20000</v>
      </c>
      <c r="Q24" s="24">
        <f>FORECAST(Q7,$F$24:P24,$F$7:P7)</f>
        <v>20000</v>
      </c>
      <c r="R24" s="24">
        <f>AVERAGE(F24:Q24)</f>
        <v>20000</v>
      </c>
      <c r="S24" s="4"/>
      <c r="T24" s="5" t="s">
        <v>15</v>
      </c>
      <c r="U24" s="12"/>
      <c r="V24" s="6"/>
    </row>
    <row r="25" spans="1:22" x14ac:dyDescent="0.2">
      <c r="A25" s="7"/>
      <c r="B25" s="11"/>
      <c r="C25" s="12"/>
      <c r="D25" s="12"/>
      <c r="E25" s="32" t="s">
        <v>16</v>
      </c>
      <c r="F25" s="24">
        <f t="shared" ref="F25:R25" si="3">F23+F24</f>
        <v>30000</v>
      </c>
      <c r="G25" s="24">
        <f t="shared" si="3"/>
        <v>30000</v>
      </c>
      <c r="H25" s="24">
        <f t="shared" si="3"/>
        <v>30000</v>
      </c>
      <c r="I25" s="24">
        <f t="shared" si="3"/>
        <v>30000</v>
      </c>
      <c r="J25" s="24">
        <f t="shared" si="3"/>
        <v>30000</v>
      </c>
      <c r="K25" s="24">
        <f t="shared" si="3"/>
        <v>30000</v>
      </c>
      <c r="L25" s="24">
        <f t="shared" si="3"/>
        <v>30000</v>
      </c>
      <c r="M25" s="24">
        <f t="shared" si="3"/>
        <v>30000</v>
      </c>
      <c r="N25" s="24">
        <f t="shared" si="3"/>
        <v>30000</v>
      </c>
      <c r="O25" s="24">
        <f t="shared" si="3"/>
        <v>30000</v>
      </c>
      <c r="P25" s="24">
        <f t="shared" si="3"/>
        <v>30000</v>
      </c>
      <c r="Q25" s="24">
        <f t="shared" si="3"/>
        <v>30000</v>
      </c>
      <c r="R25" s="24">
        <f t="shared" si="3"/>
        <v>30000</v>
      </c>
      <c r="S25" s="4"/>
      <c r="T25" s="5" t="s">
        <v>16</v>
      </c>
      <c r="U25" s="12"/>
      <c r="V25" s="6"/>
    </row>
    <row r="26" spans="1:22" x14ac:dyDescent="0.2">
      <c r="A26" s="7"/>
      <c r="B26" s="11"/>
      <c r="C26" s="12"/>
      <c r="D26" s="12"/>
      <c r="E26" s="12"/>
      <c r="F26" s="28"/>
      <c r="G26" s="28"/>
      <c r="H26" s="28"/>
      <c r="I26" s="28"/>
      <c r="J26" s="28"/>
      <c r="K26" s="4"/>
      <c r="L26" s="12"/>
      <c r="M26" s="12"/>
      <c r="N26" s="12"/>
      <c r="O26" s="12"/>
      <c r="P26" s="12"/>
      <c r="Q26" s="12"/>
      <c r="R26" s="12"/>
      <c r="S26" s="4"/>
      <c r="T26" s="5"/>
      <c r="U26" s="12"/>
      <c r="V26" s="6"/>
    </row>
    <row r="27" spans="1:22" x14ac:dyDescent="0.2">
      <c r="A27" s="7"/>
      <c r="B27" s="11"/>
      <c r="C27" s="12"/>
      <c r="D27" s="12"/>
      <c r="E27" s="12"/>
      <c r="F27" s="31"/>
      <c r="G27" s="31"/>
      <c r="H27" s="31"/>
      <c r="I27" s="31"/>
      <c r="J27" s="31"/>
      <c r="K27" s="4"/>
      <c r="L27" s="12"/>
      <c r="M27" s="12"/>
      <c r="N27" s="12"/>
      <c r="O27" s="12"/>
      <c r="P27" s="12"/>
      <c r="Q27" s="12"/>
      <c r="R27" s="12"/>
      <c r="S27" s="4"/>
      <c r="T27" s="5"/>
      <c r="U27" s="12"/>
      <c r="V27" s="6"/>
    </row>
    <row r="28" spans="1:22" x14ac:dyDescent="0.2">
      <c r="A28" s="7"/>
      <c r="B28" s="11"/>
      <c r="C28" s="12"/>
      <c r="D28" s="12"/>
      <c r="E28" s="30" t="s">
        <v>17</v>
      </c>
      <c r="F28" s="24">
        <f>F20+F25</f>
        <v>596000</v>
      </c>
      <c r="G28" s="24">
        <f t="shared" ref="G28:L28" si="4">G20+G25</f>
        <v>705794</v>
      </c>
      <c r="H28" s="24">
        <f t="shared" si="4"/>
        <v>800194</v>
      </c>
      <c r="I28" s="24">
        <f t="shared" si="4"/>
        <v>691252.8</v>
      </c>
      <c r="J28" s="24">
        <f t="shared" si="4"/>
        <v>793349.8</v>
      </c>
      <c r="K28" s="24">
        <f t="shared" si="4"/>
        <v>831365.64000000013</v>
      </c>
      <c r="L28" s="24">
        <f t="shared" si="4"/>
        <v>869381.48</v>
      </c>
      <c r="M28" s="24">
        <f t="shared" ref="M28:R28" si="5">M20+M25</f>
        <v>907397.32000000007</v>
      </c>
      <c r="N28" s="24">
        <f t="shared" si="5"/>
        <v>945413.15999999992</v>
      </c>
      <c r="O28" s="24">
        <f t="shared" si="5"/>
        <v>983429.00000000012</v>
      </c>
      <c r="P28" s="24">
        <f t="shared" si="5"/>
        <v>1021444.8400000001</v>
      </c>
      <c r="Q28" s="24">
        <f t="shared" si="5"/>
        <v>1059460.6799999997</v>
      </c>
      <c r="R28" s="24">
        <f t="shared" si="5"/>
        <v>850373.56</v>
      </c>
      <c r="S28" s="4"/>
      <c r="T28" s="20" t="s">
        <v>17</v>
      </c>
      <c r="U28" s="12"/>
      <c r="V28" s="6"/>
    </row>
    <row r="29" spans="1:22" x14ac:dyDescent="0.2">
      <c r="A29" s="7"/>
      <c r="B29" s="11"/>
      <c r="C29" s="12"/>
      <c r="D29" s="12"/>
      <c r="E29" s="12"/>
      <c r="F29" s="33"/>
      <c r="G29" s="33"/>
      <c r="H29" s="33"/>
      <c r="I29" s="33"/>
      <c r="J29" s="33"/>
      <c r="K29" s="4"/>
      <c r="L29" s="12"/>
      <c r="M29" s="12"/>
      <c r="N29" s="12"/>
      <c r="O29" s="12"/>
      <c r="P29" s="12"/>
      <c r="Q29" s="12"/>
      <c r="R29" s="12"/>
      <c r="S29" s="4"/>
      <c r="T29" s="5"/>
      <c r="U29" s="5"/>
      <c r="V29" s="6"/>
    </row>
    <row r="30" spans="1:22" x14ac:dyDescent="0.2">
      <c r="A30" s="7"/>
      <c r="B30" s="11"/>
      <c r="C30" s="12"/>
      <c r="D30" s="12" t="s">
        <v>18</v>
      </c>
      <c r="E30" s="45">
        <v>0.3</v>
      </c>
      <c r="F30" s="24">
        <f t="shared" ref="F30:R30" si="6">$E$30*F28</f>
        <v>178800</v>
      </c>
      <c r="G30" s="24">
        <f t="shared" si="6"/>
        <v>211738.19999999998</v>
      </c>
      <c r="H30" s="24">
        <f t="shared" si="6"/>
        <v>240058.19999999998</v>
      </c>
      <c r="I30" s="24">
        <f t="shared" si="6"/>
        <v>207375.84</v>
      </c>
      <c r="J30" s="24">
        <f t="shared" si="6"/>
        <v>238004.94</v>
      </c>
      <c r="K30" s="24">
        <f t="shared" si="6"/>
        <v>249409.69200000004</v>
      </c>
      <c r="L30" s="24">
        <f t="shared" si="6"/>
        <v>260814.44399999999</v>
      </c>
      <c r="M30" s="24">
        <f t="shared" si="6"/>
        <v>272219.196</v>
      </c>
      <c r="N30" s="24">
        <f t="shared" si="6"/>
        <v>283623.94799999997</v>
      </c>
      <c r="O30" s="24">
        <f t="shared" si="6"/>
        <v>295028.7</v>
      </c>
      <c r="P30" s="24">
        <f t="shared" si="6"/>
        <v>306433.45199999999</v>
      </c>
      <c r="Q30" s="24">
        <f t="shared" si="6"/>
        <v>317838.20399999991</v>
      </c>
      <c r="R30" s="24">
        <f t="shared" si="6"/>
        <v>255112.068</v>
      </c>
      <c r="S30" s="4"/>
      <c r="T30" s="20" t="s">
        <v>19</v>
      </c>
      <c r="U30" s="5"/>
      <c r="V30" s="6"/>
    </row>
    <row r="31" spans="1:22" x14ac:dyDescent="0.2">
      <c r="A31" s="7"/>
      <c r="B31" s="11"/>
      <c r="C31" s="12"/>
      <c r="D31" s="12"/>
      <c r="E31" s="12"/>
      <c r="F31" s="31"/>
      <c r="G31" s="28"/>
      <c r="H31" s="31"/>
      <c r="I31" s="31"/>
      <c r="J31" s="31"/>
      <c r="K31" s="4"/>
      <c r="L31" s="12"/>
      <c r="M31" s="12"/>
      <c r="N31" s="12"/>
      <c r="O31" s="12"/>
      <c r="P31" s="12"/>
      <c r="Q31" s="12"/>
      <c r="R31" s="12"/>
      <c r="S31" s="4"/>
      <c r="T31" s="5"/>
      <c r="U31" s="5"/>
      <c r="V31" s="6"/>
    </row>
    <row r="32" spans="1:22" x14ac:dyDescent="0.2">
      <c r="A32" s="7"/>
      <c r="B32" s="11"/>
      <c r="C32" s="12"/>
      <c r="D32" s="12"/>
      <c r="E32" s="30" t="s">
        <v>20</v>
      </c>
      <c r="F32" s="24">
        <f>F28-F30</f>
        <v>417200</v>
      </c>
      <c r="G32" s="24">
        <f t="shared" ref="G32:R32" si="7">G28-G30</f>
        <v>494055.80000000005</v>
      </c>
      <c r="H32" s="24">
        <f t="shared" si="7"/>
        <v>560135.80000000005</v>
      </c>
      <c r="I32" s="24">
        <f t="shared" si="7"/>
        <v>483876.96000000008</v>
      </c>
      <c r="J32" s="24">
        <f t="shared" si="7"/>
        <v>555344.8600000001</v>
      </c>
      <c r="K32" s="24">
        <f t="shared" si="7"/>
        <v>581955.94800000009</v>
      </c>
      <c r="L32" s="24">
        <f t="shared" si="7"/>
        <v>608567.03599999996</v>
      </c>
      <c r="M32" s="24">
        <f t="shared" si="7"/>
        <v>635178.12400000007</v>
      </c>
      <c r="N32" s="24">
        <f t="shared" si="7"/>
        <v>661789.21199999994</v>
      </c>
      <c r="O32" s="24">
        <f t="shared" si="7"/>
        <v>688400.3</v>
      </c>
      <c r="P32" s="24">
        <f t="shared" si="7"/>
        <v>715011.38800000004</v>
      </c>
      <c r="Q32" s="24">
        <f t="shared" si="7"/>
        <v>741622.47599999979</v>
      </c>
      <c r="R32" s="24">
        <f t="shared" si="7"/>
        <v>595261.49200000009</v>
      </c>
      <c r="S32" s="4"/>
      <c r="T32" s="20" t="s">
        <v>20</v>
      </c>
      <c r="U32" s="5"/>
      <c r="V32" s="6"/>
    </row>
    <row r="33" spans="1:22" x14ac:dyDescent="0.2">
      <c r="A33" s="7"/>
      <c r="B33" s="11"/>
      <c r="C33" s="12"/>
      <c r="D33" s="12"/>
      <c r="E33" s="12"/>
      <c r="F33" s="31"/>
      <c r="G33" s="31"/>
      <c r="H33" s="31"/>
      <c r="I33" s="31"/>
      <c r="J33" s="31"/>
      <c r="K33" s="31"/>
      <c r="L33" s="31"/>
      <c r="M33" s="31"/>
      <c r="N33" s="31"/>
      <c r="O33" s="31"/>
      <c r="P33" s="31"/>
      <c r="Q33" s="31"/>
      <c r="R33" s="31"/>
      <c r="S33" s="4"/>
      <c r="T33" s="34"/>
      <c r="U33" s="31"/>
      <c r="V33" s="6"/>
    </row>
    <row r="34" spans="1:22" x14ac:dyDescent="0.2">
      <c r="A34" s="7"/>
      <c r="B34" s="11"/>
      <c r="C34" s="12"/>
      <c r="D34" s="12"/>
      <c r="E34" s="12"/>
      <c r="F34" s="28"/>
      <c r="G34" s="28"/>
      <c r="H34" s="28"/>
      <c r="I34" s="28"/>
      <c r="J34" s="28"/>
      <c r="K34" s="28"/>
      <c r="L34" s="28"/>
      <c r="M34" s="28"/>
      <c r="N34" s="28"/>
      <c r="O34" s="28"/>
      <c r="P34" s="28"/>
      <c r="Q34" s="28"/>
      <c r="R34" s="28"/>
      <c r="S34" s="4"/>
      <c r="T34" s="35"/>
      <c r="U34" s="28"/>
      <c r="V34" s="6"/>
    </row>
    <row r="35" spans="1:22" x14ac:dyDescent="0.2">
      <c r="A35" s="7"/>
      <c r="B35" s="11"/>
      <c r="C35" s="12"/>
      <c r="D35" s="12"/>
      <c r="E35" s="12"/>
      <c r="F35" s="28"/>
      <c r="G35" s="28"/>
      <c r="H35" s="28"/>
      <c r="I35" s="28"/>
      <c r="J35" s="28"/>
      <c r="K35" s="28"/>
      <c r="L35" s="28"/>
      <c r="M35" s="28"/>
      <c r="N35" s="28"/>
      <c r="O35" s="28"/>
      <c r="P35" s="28"/>
      <c r="Q35" s="28"/>
      <c r="R35" s="28"/>
      <c r="S35" s="4"/>
      <c r="T35" s="35"/>
      <c r="U35" s="28"/>
      <c r="V35" s="6"/>
    </row>
    <row r="36" spans="1:22" x14ac:dyDescent="0.2">
      <c r="A36" s="7"/>
      <c r="B36" s="11"/>
      <c r="C36" s="22" t="s">
        <v>21</v>
      </c>
      <c r="D36" s="12"/>
      <c r="E36" s="12"/>
      <c r="F36" s="28"/>
      <c r="G36" s="28"/>
      <c r="H36" s="28"/>
      <c r="I36" s="28"/>
      <c r="J36" s="28"/>
      <c r="K36" s="28"/>
      <c r="L36" s="28"/>
      <c r="M36" s="28"/>
      <c r="N36" s="28"/>
      <c r="O36" s="28"/>
      <c r="P36" s="28"/>
      <c r="Q36" s="28"/>
      <c r="R36" s="28"/>
      <c r="S36" s="28"/>
      <c r="T36" s="35"/>
      <c r="U36" s="28"/>
      <c r="V36" s="6"/>
    </row>
    <row r="37" spans="1:22" x14ac:dyDescent="0.2">
      <c r="A37" s="7"/>
      <c r="B37" s="11"/>
      <c r="C37" s="12"/>
      <c r="D37" s="12"/>
      <c r="E37" s="12"/>
      <c r="F37" s="28"/>
      <c r="G37" s="28"/>
      <c r="H37" s="28"/>
      <c r="I37" s="28"/>
      <c r="J37" s="28"/>
      <c r="K37" s="28"/>
      <c r="L37" s="28"/>
      <c r="M37" s="28"/>
      <c r="N37" s="28"/>
      <c r="O37" s="28"/>
      <c r="P37" s="28"/>
      <c r="Q37" s="28"/>
      <c r="R37" s="28"/>
      <c r="S37" s="28"/>
      <c r="T37" s="35"/>
      <c r="U37" s="28"/>
      <c r="V37" s="6"/>
    </row>
    <row r="38" spans="1:22" x14ac:dyDescent="0.2">
      <c r="A38" s="7"/>
      <c r="B38" s="11"/>
      <c r="C38" s="52" t="s">
        <v>28</v>
      </c>
      <c r="D38" s="12"/>
      <c r="E38" s="12" t="s">
        <v>27</v>
      </c>
      <c r="F38" s="28"/>
      <c r="G38" s="28"/>
      <c r="H38" s="28"/>
      <c r="I38" s="28"/>
      <c r="J38" s="28"/>
      <c r="K38" s="28"/>
      <c r="L38" s="28"/>
      <c r="M38" s="28"/>
      <c r="N38" s="28"/>
      <c r="O38" s="28"/>
      <c r="P38" s="28"/>
      <c r="Q38" s="28"/>
      <c r="R38" s="28"/>
      <c r="S38" s="28"/>
      <c r="T38" s="35"/>
      <c r="U38" s="28"/>
      <c r="V38" s="6"/>
    </row>
    <row r="39" spans="1:22" x14ac:dyDescent="0.2">
      <c r="A39" s="7"/>
      <c r="B39" s="11"/>
      <c r="C39" s="12"/>
      <c r="D39" s="36" t="s">
        <v>22</v>
      </c>
      <c r="E39" s="51">
        <v>0.15</v>
      </c>
      <c r="F39" s="44">
        <f>F8*$E$39</f>
        <v>300000</v>
      </c>
      <c r="G39" s="44">
        <f t="shared" ref="G39:I39" si="8">G8*$E$39</f>
        <v>301515</v>
      </c>
      <c r="H39" s="44">
        <f t="shared" si="8"/>
        <v>316515</v>
      </c>
      <c r="I39" s="44">
        <f t="shared" si="8"/>
        <v>328515</v>
      </c>
      <c r="J39" s="28"/>
      <c r="K39" s="28"/>
      <c r="L39" s="28"/>
      <c r="M39" s="28"/>
      <c r="N39" s="28"/>
      <c r="O39" s="28"/>
      <c r="P39" s="28"/>
      <c r="Q39" s="28"/>
      <c r="R39" s="28"/>
      <c r="S39" s="28"/>
      <c r="T39" s="35"/>
      <c r="U39" s="28"/>
      <c r="V39" s="6"/>
    </row>
    <row r="40" spans="1:22" x14ac:dyDescent="0.2">
      <c r="A40" s="7"/>
      <c r="B40" s="11"/>
      <c r="C40" s="12"/>
      <c r="D40" s="36" t="s">
        <v>23</v>
      </c>
      <c r="E40" s="51">
        <v>0.25</v>
      </c>
      <c r="F40" s="44">
        <f>F8*$E$40</f>
        <v>500000</v>
      </c>
      <c r="G40" s="44">
        <f t="shared" ref="G40:I40" si="9">G8*$E$40</f>
        <v>502525</v>
      </c>
      <c r="H40" s="44">
        <f t="shared" si="9"/>
        <v>527525</v>
      </c>
      <c r="I40" s="44">
        <f t="shared" si="9"/>
        <v>547525</v>
      </c>
      <c r="J40" s="28"/>
      <c r="K40" s="28"/>
      <c r="L40" s="28"/>
      <c r="M40" s="28"/>
      <c r="N40" s="28"/>
      <c r="O40" s="28"/>
      <c r="P40" s="28"/>
      <c r="Q40" s="28"/>
      <c r="R40" s="28"/>
      <c r="S40" s="28"/>
      <c r="T40" s="35"/>
      <c r="U40" s="28"/>
      <c r="V40" s="6"/>
    </row>
    <row r="41" spans="1:22" x14ac:dyDescent="0.2">
      <c r="A41" s="7"/>
      <c r="B41" s="11"/>
      <c r="C41" s="12"/>
      <c r="D41" s="36" t="s">
        <v>24</v>
      </c>
      <c r="E41" s="51">
        <v>0.08</v>
      </c>
      <c r="F41" s="44">
        <f>F8*$E$41</f>
        <v>160000</v>
      </c>
      <c r="G41" s="44">
        <f t="shared" ref="G41:I41" si="10">G8*$E$41</f>
        <v>160808</v>
      </c>
      <c r="H41" s="44">
        <f t="shared" si="10"/>
        <v>168808</v>
      </c>
      <c r="I41" s="44">
        <f t="shared" si="10"/>
        <v>175208</v>
      </c>
      <c r="J41" s="28"/>
      <c r="K41" s="28"/>
      <c r="L41" s="28"/>
      <c r="M41" s="28"/>
      <c r="N41" s="28"/>
      <c r="O41" s="28"/>
      <c r="P41" s="28"/>
      <c r="Q41" s="28"/>
      <c r="R41" s="28"/>
      <c r="S41" s="28"/>
      <c r="T41" s="35"/>
      <c r="U41" s="28"/>
      <c r="V41" s="6"/>
    </row>
    <row r="42" spans="1:22" x14ac:dyDescent="0.2">
      <c r="A42" s="7"/>
      <c r="B42" s="11"/>
      <c r="C42" s="12"/>
      <c r="D42" s="12"/>
      <c r="E42" s="37"/>
      <c r="F42" s="28"/>
      <c r="G42" s="28"/>
      <c r="H42" s="28"/>
      <c r="I42" s="28"/>
      <c r="J42" s="28"/>
      <c r="K42" s="28"/>
      <c r="L42" s="28"/>
      <c r="M42" s="28"/>
      <c r="N42" s="28"/>
      <c r="O42" s="28"/>
      <c r="P42" s="28"/>
      <c r="Q42" s="28"/>
      <c r="R42" s="28"/>
      <c r="S42" s="28"/>
      <c r="T42" s="28"/>
      <c r="U42" s="28"/>
      <c r="V42" s="6"/>
    </row>
    <row r="43" spans="1:22" ht="13.5" thickBot="1" x14ac:dyDescent="0.25">
      <c r="A43" s="7"/>
      <c r="B43" s="38"/>
      <c r="C43" s="39"/>
      <c r="D43" s="39"/>
      <c r="E43" s="39"/>
      <c r="F43" s="39"/>
      <c r="G43" s="39"/>
      <c r="H43" s="39"/>
      <c r="I43" s="39"/>
      <c r="J43" s="39"/>
      <c r="K43" s="39"/>
      <c r="L43" s="39"/>
      <c r="M43" s="39"/>
      <c r="N43" s="39"/>
      <c r="O43" s="39"/>
      <c r="P43" s="39"/>
      <c r="Q43" s="39"/>
      <c r="R43" s="39"/>
      <c r="S43" s="39"/>
      <c r="T43" s="39"/>
      <c r="U43" s="39"/>
      <c r="V43" s="6"/>
    </row>
    <row r="44" spans="1:22" ht="13.5" thickBot="1" x14ac:dyDescent="0.25">
      <c r="A44" s="7"/>
      <c r="B44" s="12"/>
      <c r="C44" s="12"/>
      <c r="D44" s="12"/>
      <c r="E44" s="12"/>
      <c r="F44" s="12"/>
      <c r="G44" s="12"/>
      <c r="H44" s="12"/>
      <c r="I44" s="12"/>
      <c r="J44" s="12"/>
      <c r="K44" s="12"/>
      <c r="L44" s="12"/>
      <c r="M44" s="12"/>
      <c r="N44" s="12"/>
      <c r="O44" s="12"/>
      <c r="P44" s="12"/>
      <c r="Q44" s="12"/>
      <c r="R44" s="12"/>
      <c r="S44" s="12"/>
      <c r="T44" s="12"/>
      <c r="U44" s="12"/>
      <c r="V44" s="6"/>
    </row>
    <row r="45" spans="1:22" ht="3" customHeight="1" thickTop="1" x14ac:dyDescent="0.2">
      <c r="A45" s="7"/>
      <c r="B45" s="40"/>
      <c r="C45" s="40"/>
      <c r="D45" s="40"/>
      <c r="E45" s="40"/>
      <c r="F45" s="40"/>
      <c r="G45" s="40"/>
      <c r="H45" s="40"/>
      <c r="I45" s="40"/>
      <c r="J45" s="40"/>
      <c r="K45" s="40"/>
      <c r="L45" s="40"/>
      <c r="M45" s="40"/>
      <c r="N45" s="40"/>
      <c r="O45" s="40"/>
      <c r="P45" s="40"/>
      <c r="Q45" s="40"/>
      <c r="R45" s="40"/>
      <c r="S45" s="40"/>
      <c r="T45" s="40"/>
      <c r="U45" s="40"/>
      <c r="V45" s="6"/>
    </row>
    <row r="46" spans="1:22" x14ac:dyDescent="0.2">
      <c r="A46" s="7"/>
      <c r="B46" s="12"/>
      <c r="C46" s="12"/>
      <c r="D46" s="12"/>
      <c r="E46" s="12"/>
      <c r="F46" s="12"/>
      <c r="G46" s="12"/>
      <c r="H46" s="12"/>
      <c r="I46" s="12"/>
      <c r="J46" s="12"/>
      <c r="K46" s="12"/>
      <c r="L46" s="12"/>
      <c r="M46" s="12"/>
      <c r="N46" s="12"/>
      <c r="O46" s="12"/>
      <c r="P46" s="12"/>
      <c r="Q46" s="12"/>
      <c r="R46" s="12"/>
      <c r="S46" s="12"/>
      <c r="T46" s="12"/>
      <c r="U46" s="12"/>
      <c r="V46" s="6"/>
    </row>
    <row r="47" spans="1:22" x14ac:dyDescent="0.2">
      <c r="A47" s="7"/>
      <c r="B47" s="101"/>
      <c r="C47" s="101"/>
      <c r="D47" s="101"/>
      <c r="E47" s="101"/>
      <c r="F47" s="101"/>
      <c r="G47" s="101"/>
      <c r="H47" s="49"/>
      <c r="I47" s="49"/>
      <c r="J47" s="49"/>
      <c r="K47" s="49"/>
      <c r="L47" s="49"/>
      <c r="M47" s="49"/>
      <c r="N47" s="49"/>
      <c r="O47" s="49"/>
      <c r="P47" s="49"/>
      <c r="Q47" s="49"/>
      <c r="R47" s="49"/>
      <c r="S47" s="49"/>
      <c r="T47" s="49"/>
      <c r="U47" s="49"/>
      <c r="V47" s="6"/>
    </row>
    <row r="48" spans="1:22" x14ac:dyDescent="0.2">
      <c r="A48" s="7"/>
      <c r="B48" s="12"/>
      <c r="C48" s="12"/>
      <c r="D48" s="12"/>
      <c r="E48" s="12"/>
      <c r="F48" s="12"/>
      <c r="G48" s="12"/>
      <c r="H48" s="12"/>
      <c r="I48" s="12"/>
      <c r="J48" s="12"/>
      <c r="K48" s="12"/>
      <c r="L48" s="12"/>
      <c r="M48" s="12"/>
      <c r="N48" s="12"/>
      <c r="O48" s="12"/>
      <c r="P48" s="12"/>
      <c r="Q48" s="12"/>
      <c r="R48" s="12"/>
      <c r="S48" s="12"/>
      <c r="T48" s="5"/>
      <c r="U48" s="12"/>
      <c r="V48" s="6"/>
    </row>
    <row r="49" spans="1:22" x14ac:dyDescent="0.2">
      <c r="A49" s="7"/>
      <c r="B49" s="12"/>
      <c r="C49" s="12"/>
      <c r="D49" s="12"/>
      <c r="E49" s="12"/>
      <c r="F49" s="12"/>
      <c r="G49" s="12"/>
      <c r="H49" s="12"/>
      <c r="I49" s="12"/>
      <c r="J49" s="12"/>
      <c r="K49" s="12"/>
      <c r="L49" s="12"/>
      <c r="M49" s="12"/>
      <c r="N49" s="12"/>
      <c r="O49" s="12"/>
      <c r="P49" s="12"/>
      <c r="Q49" s="12"/>
      <c r="R49" s="12"/>
      <c r="S49" s="12"/>
      <c r="T49" s="5"/>
      <c r="U49" s="12"/>
      <c r="V49" s="6"/>
    </row>
    <row r="50" spans="1:22" ht="0.95" customHeight="1" thickBot="1" x14ac:dyDescent="0.25">
      <c r="A50" s="41"/>
      <c r="B50" s="42"/>
      <c r="C50" s="42"/>
      <c r="D50" s="42"/>
      <c r="E50" s="42"/>
      <c r="F50" s="42"/>
      <c r="G50" s="42"/>
      <c r="H50" s="42"/>
      <c r="I50" s="42"/>
      <c r="J50" s="42"/>
      <c r="K50" s="42"/>
      <c r="L50" s="42"/>
      <c r="M50" s="6"/>
      <c r="N50" s="1"/>
      <c r="O50" s="1"/>
      <c r="P50" s="1"/>
      <c r="Q50" s="1"/>
      <c r="R50" s="1"/>
      <c r="S50" s="1"/>
      <c r="T50" s="2"/>
      <c r="U50" s="1"/>
      <c r="V50" s="1"/>
    </row>
    <row r="51" spans="1:22" ht="13.5" thickTop="1" x14ac:dyDescent="0.2">
      <c r="M51" s="47"/>
      <c r="N51" s="47"/>
      <c r="O51" s="47"/>
      <c r="P51" s="47"/>
      <c r="Q51" s="47"/>
      <c r="R51" s="47"/>
      <c r="S51" s="47"/>
      <c r="T51" s="48"/>
      <c r="U51" s="47"/>
      <c r="V51" s="47"/>
    </row>
  </sheetData>
  <scenarios current="0" show="0">
    <scenario name="sample6" locked="1" count="27" user="Author">
      <inputCells r="F8" val="2000000" numFmtId="5"/>
      <inputCells r="G8" val="1500000" numFmtId="5"/>
      <inputCells r="H8" val="1300000" numFmtId="5"/>
      <inputCells r="I8" val="2010100" numFmtId="5"/>
      <inputCells r="F17" val="1250" numFmtId="5"/>
      <inputCells r="G17" val="1250" numFmtId="5"/>
      <inputCells r="H17" val="1250" numFmtId="5"/>
      <inputCells r="I17" val="1250" numFmtId="5"/>
      <inputCells r="F23" val="100000" numFmtId="5"/>
      <inputCells r="G23" val="10000" numFmtId="5"/>
      <inputCells r="H23" val="3000" numFmtId="5"/>
      <inputCells r="I23" val="405700" numFmtId="5"/>
      <inputCells r="F24" val="20000" numFmtId="5"/>
      <inputCells r="G24" val="50000" numFmtId="5"/>
      <inputCells r="H24" val="100000" numFmtId="5"/>
      <inputCells r="I24" val="200000" numFmtId="5"/>
      <inputCells r="E30" val="0.3" numFmtId="9"/>
      <inputCells r="F53" undone="1" val="10"/>
      <inputCells r="F52" undone="1" val="30"/>
      <inputCells r="K49" undone="1" val="1250000" numFmtId="5"/>
      <inputCells r="J49" undone="1" val="125000" numFmtId="5"/>
      <inputCells r="I49" undone="1" val="125000" numFmtId="5"/>
      <inputCells r="H49" undone="1" val="125000" numFmtId="5"/>
      <inputCells r="K48" undone="1" val="500000" numFmtId="5"/>
      <inputCells r="J48" undone="1" val="500000" numFmtId="5"/>
      <inputCells r="I48" undone="1" val="500000" numFmtId="5"/>
      <inputCells r="H48" undone="1" val="500000" numFmtId="5"/>
    </scenario>
    <scenario name="current6" locked="1" count="27" user="Author">
      <inputCells r="F8" val=""/>
      <inputCells r="G8" val=""/>
      <inputCells r="H8" val=""/>
      <inputCells r="I8" val=""/>
      <inputCells r="F17" val=""/>
      <inputCells r="G17" val=""/>
      <inputCells r="H17" val=""/>
      <inputCells r="I17" val=""/>
      <inputCells r="F23" val=""/>
      <inputCells r="G23" val=""/>
      <inputCells r="H23" val=""/>
      <inputCells r="I23" val=""/>
      <inputCells r="F24" val=""/>
      <inputCells r="G24" val=""/>
      <inputCells r="H24" val=""/>
      <inputCells r="I24" val=""/>
      <inputCells r="E30" val=""/>
      <inputCells r="F53" undone="1" val=""/>
      <inputCells r="F52" undone="1" val=""/>
      <inputCells r="K49" undone="1" val=""/>
      <inputCells r="J49" undone="1" val=""/>
      <inputCells r="I49" undone="1" val=""/>
      <inputCells r="H49" undone="1" val=""/>
      <inputCells r="K48" undone="1" val=""/>
      <inputCells r="J48" undone="1" val=""/>
      <inputCells r="I48" undone="1" val=""/>
      <inputCells r="H48" undone="1" val=""/>
    </scenario>
  </scenarios>
  <mergeCells count="1">
    <mergeCell ref="B47:G47"/>
  </mergeCells>
  <phoneticPr fontId="0" type="noConversion"/>
  <printOptions horizontalCentered="1"/>
  <pageMargins left="0.5" right="0.5" top="0.5" bottom="0.5" header="0.5" footer="0.5"/>
  <pageSetup scale="73" orientation="landscape" blackAndWhite="1" horizontalDpi="300" verticalDpi="300"/>
  <headerFooter alignWithMargins="0"/>
  <rowBreaks count="1" manualBreakCount="1">
    <brk id="50" max="16383"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I44" sqref="I44"/>
    </sheetView>
  </sheetViews>
  <sheetFormatPr defaultColWidth="8.83203125" defaultRowHeight="12.75" x14ac:dyDescent="0.2"/>
  <cols>
    <col min="2" max="2" width="17.1640625" customWidth="1"/>
    <col min="3" max="3" width="17.33203125" customWidth="1"/>
  </cols>
  <sheetData>
    <row r="1" spans="1:1" ht="29.25" x14ac:dyDescent="0.2">
      <c r="A1" s="55" t="s">
        <v>29</v>
      </c>
    </row>
    <row r="2" spans="1:1" x14ac:dyDescent="0.2">
      <c r="A2" s="54"/>
    </row>
    <row r="3" spans="1:1" ht="15.75" x14ac:dyDescent="0.2">
      <c r="A3" s="67" t="s">
        <v>48</v>
      </c>
    </row>
    <row r="4" spans="1:1" ht="15.75" x14ac:dyDescent="0.2">
      <c r="A4" s="68" t="s">
        <v>49</v>
      </c>
    </row>
    <row r="5" spans="1:1" ht="26.25" x14ac:dyDescent="0.2">
      <c r="A5" s="57" t="s">
        <v>30</v>
      </c>
    </row>
    <row r="6" spans="1:1" x14ac:dyDescent="0.2">
      <c r="A6" s="54"/>
    </row>
    <row r="7" spans="1:1" ht="15.75" x14ac:dyDescent="0.2">
      <c r="A7" s="68" t="s">
        <v>50</v>
      </c>
    </row>
    <row r="8" spans="1:1" ht="15.75" x14ac:dyDescent="0.2">
      <c r="A8" s="68" t="s">
        <v>51</v>
      </c>
    </row>
    <row r="9" spans="1:1" ht="26.25" x14ac:dyDescent="0.2">
      <c r="A9" s="57" t="s">
        <v>31</v>
      </c>
    </row>
    <row r="10" spans="1:1" x14ac:dyDescent="0.2">
      <c r="A10" s="54"/>
    </row>
    <row r="11" spans="1:1" ht="18.75" x14ac:dyDescent="0.2">
      <c r="A11" s="58" t="s">
        <v>32</v>
      </c>
    </row>
    <row r="12" spans="1:1" x14ac:dyDescent="0.2">
      <c r="A12" s="54"/>
    </row>
    <row r="13" spans="1:1" x14ac:dyDescent="0.2">
      <c r="A13" s="56" t="s">
        <v>33</v>
      </c>
    </row>
    <row r="14" spans="1:1" x14ac:dyDescent="0.2">
      <c r="A14" s="59"/>
    </row>
    <row r="15" spans="1:1" ht="14.25" x14ac:dyDescent="0.2">
      <c r="A15" s="60" t="s">
        <v>34</v>
      </c>
    </row>
    <row r="16" spans="1:1" ht="14.25" x14ac:dyDescent="0.2">
      <c r="A16" s="60" t="s">
        <v>35</v>
      </c>
    </row>
    <row r="17" spans="1:10" ht="14.25" x14ac:dyDescent="0.2">
      <c r="A17" s="60" t="s">
        <v>36</v>
      </c>
    </row>
    <row r="18" spans="1:10" x14ac:dyDescent="0.2">
      <c r="A18" s="54"/>
    </row>
    <row r="19" spans="1:10" ht="26.25" x14ac:dyDescent="0.2">
      <c r="A19" s="57" t="s">
        <v>37</v>
      </c>
    </row>
    <row r="20" spans="1:10" x14ac:dyDescent="0.2">
      <c r="A20" s="59"/>
    </row>
    <row r="21" spans="1:10" ht="14.25" x14ac:dyDescent="0.2">
      <c r="A21" s="61" t="s">
        <v>38</v>
      </c>
    </row>
    <row r="22" spans="1:10" x14ac:dyDescent="0.2">
      <c r="A22" s="62"/>
    </row>
    <row r="23" spans="1:10" x14ac:dyDescent="0.2">
      <c r="A23" s="62"/>
    </row>
    <row r="24" spans="1:10" x14ac:dyDescent="0.2">
      <c r="A24" s="62"/>
    </row>
    <row r="25" spans="1:10" ht="15.75" x14ac:dyDescent="0.25">
      <c r="E25" s="69" t="s">
        <v>39</v>
      </c>
      <c r="F25" s="70"/>
      <c r="G25" s="70"/>
      <c r="H25" s="70"/>
      <c r="I25" s="70"/>
      <c r="J25" s="70"/>
    </row>
    <row r="26" spans="1:10" x14ac:dyDescent="0.2">
      <c r="A26" s="54"/>
    </row>
    <row r="27" spans="1:10" ht="26.25" x14ac:dyDescent="0.2">
      <c r="A27" s="57" t="s">
        <v>40</v>
      </c>
    </row>
    <row r="28" spans="1:10" x14ac:dyDescent="0.2">
      <c r="A28" s="54"/>
    </row>
    <row r="29" spans="1:10" ht="13.5" thickBot="1" x14ac:dyDescent="0.25">
      <c r="A29" s="54"/>
    </row>
    <row r="30" spans="1:10" ht="15" thickBot="1" x14ac:dyDescent="0.25">
      <c r="A30" s="63"/>
      <c r="B30" s="64" t="s">
        <v>41</v>
      </c>
      <c r="C30" s="64" t="s">
        <v>42</v>
      </c>
    </row>
    <row r="31" spans="1:10" ht="15" thickBot="1" x14ac:dyDescent="0.25">
      <c r="A31" s="64">
        <v>1</v>
      </c>
      <c r="B31" s="65" t="s">
        <v>43</v>
      </c>
      <c r="C31" s="65" t="s">
        <v>44</v>
      </c>
    </row>
    <row r="32" spans="1:10" ht="15" thickBot="1" x14ac:dyDescent="0.25">
      <c r="A32" s="64">
        <v>2</v>
      </c>
      <c r="B32" s="63">
        <v>6</v>
      </c>
      <c r="C32" s="63">
        <v>20</v>
      </c>
    </row>
    <row r="33" spans="1:3" ht="15" thickBot="1" x14ac:dyDescent="0.25">
      <c r="A33" s="64">
        <v>3</v>
      </c>
      <c r="B33" s="66">
        <v>7</v>
      </c>
      <c r="C33" s="66">
        <v>28</v>
      </c>
    </row>
    <row r="34" spans="1:3" ht="15" thickBot="1" x14ac:dyDescent="0.25">
      <c r="A34" s="64">
        <v>4</v>
      </c>
      <c r="B34" s="63">
        <v>9</v>
      </c>
      <c r="C34" s="63">
        <v>31</v>
      </c>
    </row>
    <row r="35" spans="1:3" ht="15" thickBot="1" x14ac:dyDescent="0.25">
      <c r="A35" s="64">
        <v>5</v>
      </c>
      <c r="B35" s="66">
        <v>15</v>
      </c>
      <c r="C35" s="66">
        <v>38</v>
      </c>
    </row>
    <row r="36" spans="1:3" ht="15" thickBot="1" x14ac:dyDescent="0.25">
      <c r="A36" s="64">
        <v>6</v>
      </c>
      <c r="B36" s="63">
        <v>21</v>
      </c>
      <c r="C36" s="63">
        <v>40</v>
      </c>
    </row>
    <row r="37" spans="1:3" ht="29.25" thickBot="1" x14ac:dyDescent="0.25">
      <c r="A37" s="64">
        <v>7</v>
      </c>
      <c r="B37" s="65" t="s">
        <v>45</v>
      </c>
      <c r="C37" s="65" t="s">
        <v>46</v>
      </c>
    </row>
    <row r="38" spans="1:3" ht="72" thickBot="1" x14ac:dyDescent="0.25">
      <c r="A38" s="64">
        <v>8</v>
      </c>
      <c r="B38" s="71" t="s">
        <v>52</v>
      </c>
      <c r="C38" s="63" t="s">
        <v>47</v>
      </c>
    </row>
  </sheetData>
  <hyperlinks>
    <hyperlink ref="A3" r:id="rId1" display="javascript:AppendPopup(this,'413570708_1')"/>
    <hyperlink ref="A13" r:id="rId2" display="javascript:AppendPopup(this,'728174354_2')"/>
  </hyperlinks>
  <pageMargins left="0.7" right="0.7" top="0.75" bottom="0.75" header="0.3" footer="0.3"/>
  <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I16" sqref="I16"/>
    </sheetView>
  </sheetViews>
  <sheetFormatPr defaultColWidth="8.83203125" defaultRowHeight="12.75" x14ac:dyDescent="0.2"/>
  <cols>
    <col min="1" max="1" width="18.6640625" customWidth="1"/>
    <col min="2" max="2" width="27.1640625" customWidth="1"/>
  </cols>
  <sheetData>
    <row r="1" spans="1:2" ht="31.5" x14ac:dyDescent="0.2">
      <c r="A1" s="95" t="s">
        <v>80</v>
      </c>
    </row>
    <row r="2" spans="1:2" ht="15.75" x14ac:dyDescent="0.2">
      <c r="A2" s="84" t="s">
        <v>101</v>
      </c>
    </row>
    <row r="3" spans="1:2" ht="15.75" x14ac:dyDescent="0.2">
      <c r="A3" s="84" t="s">
        <v>102</v>
      </c>
    </row>
    <row r="4" spans="1:2" ht="15.75" x14ac:dyDescent="0.2">
      <c r="A4" s="84" t="s">
        <v>103</v>
      </c>
    </row>
    <row r="5" spans="1:2" ht="15.75" x14ac:dyDescent="0.2">
      <c r="A5" s="84" t="s">
        <v>104</v>
      </c>
    </row>
    <row r="7" spans="1:2" ht="27" thickBot="1" x14ac:dyDescent="0.25">
      <c r="A7" s="85" t="s">
        <v>81</v>
      </c>
    </row>
    <row r="8" spans="1:2" ht="44.25" thickBot="1" x14ac:dyDescent="0.25">
      <c r="A8" s="86" t="s">
        <v>82</v>
      </c>
      <c r="B8" s="86" t="s">
        <v>83</v>
      </c>
    </row>
    <row r="9" spans="1:2" ht="22.5" x14ac:dyDescent="0.2">
      <c r="A9" s="87" t="s">
        <v>84</v>
      </c>
      <c r="B9" s="90" t="s">
        <v>140</v>
      </c>
    </row>
    <row r="10" spans="1:2" ht="22.5" x14ac:dyDescent="0.2">
      <c r="A10" s="88" t="s">
        <v>85</v>
      </c>
      <c r="B10" s="88">
        <v>1.55</v>
      </c>
    </row>
    <row r="11" spans="1:2" ht="22.5" x14ac:dyDescent="0.2">
      <c r="A11" s="87" t="s">
        <v>86</v>
      </c>
      <c r="B11" s="87">
        <v>2.35</v>
      </c>
    </row>
    <row r="12" spans="1:2" ht="22.5" x14ac:dyDescent="0.2">
      <c r="A12" s="88" t="s">
        <v>87</v>
      </c>
      <c r="B12" s="88">
        <v>2.2200000000000002</v>
      </c>
    </row>
    <row r="13" spans="1:2" ht="22.5" x14ac:dyDescent="0.2">
      <c r="A13" s="87" t="s">
        <v>88</v>
      </c>
      <c r="B13" s="87">
        <v>2.34</v>
      </c>
    </row>
    <row r="14" spans="1:2" ht="22.5" x14ac:dyDescent="0.2">
      <c r="A14" s="88" t="s">
        <v>89</v>
      </c>
      <c r="B14" s="88">
        <v>2.54</v>
      </c>
    </row>
    <row r="15" spans="1:2" ht="22.5" x14ac:dyDescent="0.2">
      <c r="A15" s="87" t="s">
        <v>90</v>
      </c>
      <c r="B15" s="87">
        <v>2.5499999999999998</v>
      </c>
    </row>
    <row r="16" spans="1:2" ht="22.5" x14ac:dyDescent="0.2">
      <c r="A16" s="88" t="s">
        <v>91</v>
      </c>
      <c r="B16" s="88">
        <v>2.75</v>
      </c>
    </row>
    <row r="17" spans="1:2" ht="22.5" x14ac:dyDescent="0.2">
      <c r="A17" s="87" t="s">
        <v>92</v>
      </c>
      <c r="B17" s="87">
        <v>3.11</v>
      </c>
    </row>
    <row r="18" spans="1:2" ht="22.5" x14ac:dyDescent="0.2">
      <c r="A18" s="88" t="s">
        <v>93</v>
      </c>
      <c r="B18" s="88">
        <v>3.24</v>
      </c>
    </row>
    <row r="19" spans="1:2" ht="22.5" x14ac:dyDescent="0.2">
      <c r="A19" s="87" t="s">
        <v>94</v>
      </c>
      <c r="B19" s="87">
        <v>3.15</v>
      </c>
    </row>
    <row r="20" spans="1:2" ht="22.5" x14ac:dyDescent="0.2">
      <c r="A20" s="87"/>
      <c r="B20" s="87"/>
    </row>
    <row r="38" spans="1:1" ht="15.75" x14ac:dyDescent="0.2">
      <c r="A38" s="89" t="s">
        <v>95</v>
      </c>
    </row>
    <row r="39" spans="1:1" x14ac:dyDescent="0.2">
      <c r="A39" s="91" t="s">
        <v>96</v>
      </c>
    </row>
    <row r="55" spans="1:1" ht="31.5" x14ac:dyDescent="0.2">
      <c r="A55" s="83" t="s">
        <v>124</v>
      </c>
    </row>
    <row r="56" spans="1:1" ht="15.75" x14ac:dyDescent="0.2">
      <c r="A56" s="89" t="s">
        <v>120</v>
      </c>
    </row>
    <row r="57" spans="1:1" ht="15.75" x14ac:dyDescent="0.2">
      <c r="A57" s="89" t="s">
        <v>121</v>
      </c>
    </row>
    <row r="58" spans="1:1" ht="15.75" x14ac:dyDescent="0.2">
      <c r="A58" s="89" t="s">
        <v>122</v>
      </c>
    </row>
    <row r="59" spans="1:1" ht="15.75" x14ac:dyDescent="0.2">
      <c r="A59" s="89"/>
    </row>
    <row r="60" spans="1:1" ht="31.5" x14ac:dyDescent="0.2">
      <c r="A60" s="83" t="s">
        <v>123</v>
      </c>
    </row>
    <row r="61" spans="1:1" ht="15.75" x14ac:dyDescent="0.2">
      <c r="A61" s="89" t="s">
        <v>125</v>
      </c>
    </row>
    <row r="62" spans="1:1" ht="15.75" x14ac:dyDescent="0.2">
      <c r="A62" s="89" t="s">
        <v>126</v>
      </c>
    </row>
    <row r="63" spans="1:1" ht="15.75" x14ac:dyDescent="0.2">
      <c r="A63" s="89"/>
    </row>
    <row r="64" spans="1:1" ht="31.5" x14ac:dyDescent="0.2">
      <c r="A64" s="83" t="s">
        <v>97</v>
      </c>
    </row>
    <row r="65" spans="1:1" ht="15.75" x14ac:dyDescent="0.2">
      <c r="A65" s="89" t="s">
        <v>132</v>
      </c>
    </row>
    <row r="66" spans="1:1" ht="15.75" x14ac:dyDescent="0.2">
      <c r="A66" s="89" t="s">
        <v>133</v>
      </c>
    </row>
    <row r="67" spans="1:1" ht="15.75" x14ac:dyDescent="0.2">
      <c r="A67" s="89"/>
    </row>
    <row r="68" spans="1:1" ht="15.75" x14ac:dyDescent="0.2">
      <c r="A68" s="92" t="s">
        <v>127</v>
      </c>
    </row>
    <row r="69" spans="1:1" ht="15.75" x14ac:dyDescent="0.2">
      <c r="A69" s="92"/>
    </row>
    <row r="70" spans="1:1" ht="15.75" x14ac:dyDescent="0.2">
      <c r="A70" s="92" t="s">
        <v>128</v>
      </c>
    </row>
    <row r="71" spans="1:1" ht="15.75" x14ac:dyDescent="0.2">
      <c r="A71" s="89" t="s">
        <v>129</v>
      </c>
    </row>
    <row r="72" spans="1:1" ht="15.75" x14ac:dyDescent="0.2">
      <c r="A72" s="89"/>
    </row>
    <row r="73" spans="1:1" ht="31.5" x14ac:dyDescent="0.2">
      <c r="A73" s="83" t="s">
        <v>98</v>
      </c>
    </row>
    <row r="74" spans="1:1" ht="15.75" x14ac:dyDescent="0.2">
      <c r="A74" s="89" t="s">
        <v>99</v>
      </c>
    </row>
    <row r="75" spans="1:1" ht="15.75" x14ac:dyDescent="0.2">
      <c r="A75" s="93" t="s">
        <v>105</v>
      </c>
    </row>
    <row r="76" spans="1:1" ht="15.75" x14ac:dyDescent="0.2">
      <c r="A76" s="93" t="s">
        <v>106</v>
      </c>
    </row>
    <row r="77" spans="1:1" ht="15.75" x14ac:dyDescent="0.2">
      <c r="A77" s="93" t="s">
        <v>107</v>
      </c>
    </row>
    <row r="78" spans="1:1" ht="15.75" x14ac:dyDescent="0.2">
      <c r="A78" s="93" t="s">
        <v>108</v>
      </c>
    </row>
    <row r="79" spans="1:1" ht="15.75" x14ac:dyDescent="0.2">
      <c r="A79" s="93" t="s">
        <v>109</v>
      </c>
    </row>
    <row r="80" spans="1:1" ht="15.75" x14ac:dyDescent="0.2">
      <c r="A80" s="93" t="s">
        <v>110</v>
      </c>
    </row>
    <row r="81" spans="1:1" ht="15.75" x14ac:dyDescent="0.2">
      <c r="A81" s="94" t="s">
        <v>100</v>
      </c>
    </row>
    <row r="82" spans="1:1" ht="15.75" x14ac:dyDescent="0.2">
      <c r="A82" s="93" t="s">
        <v>111</v>
      </c>
    </row>
    <row r="83" spans="1:1" ht="15.75" x14ac:dyDescent="0.2">
      <c r="A83" s="94" t="s">
        <v>112</v>
      </c>
    </row>
    <row r="84" spans="1:1" ht="15.75" x14ac:dyDescent="0.2">
      <c r="A84" s="93" t="s">
        <v>113</v>
      </c>
    </row>
    <row r="85" spans="1:1" ht="15.75" x14ac:dyDescent="0.2">
      <c r="A85" s="93" t="s">
        <v>114</v>
      </c>
    </row>
    <row r="86" spans="1:1" ht="15.75" x14ac:dyDescent="0.2">
      <c r="A86" s="93" t="s">
        <v>115</v>
      </c>
    </row>
    <row r="87" spans="1:1" ht="15.75" x14ac:dyDescent="0.2">
      <c r="A87" s="93" t="s">
        <v>116</v>
      </c>
    </row>
    <row r="88" spans="1:1" ht="15.75" x14ac:dyDescent="0.2">
      <c r="A88" s="93" t="s">
        <v>117</v>
      </c>
    </row>
    <row r="89" spans="1:1" ht="15.75" x14ac:dyDescent="0.2">
      <c r="A89" s="93" t="s">
        <v>118</v>
      </c>
    </row>
    <row r="90" spans="1:1" ht="15.75" x14ac:dyDescent="0.2">
      <c r="A90" s="93" t="s">
        <v>119</v>
      </c>
    </row>
    <row r="108" spans="1:1" ht="15.75" x14ac:dyDescent="0.2">
      <c r="A108" s="89" t="s">
        <v>130</v>
      </c>
    </row>
    <row r="109" spans="1:1" ht="15.75" x14ac:dyDescent="0.2">
      <c r="A109" s="89" t="s">
        <v>131</v>
      </c>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topLeftCell="A62" workbookViewId="0">
      <selection activeCell="S29" sqref="S29"/>
    </sheetView>
  </sheetViews>
  <sheetFormatPr defaultColWidth="8.83203125" defaultRowHeight="12.75" x14ac:dyDescent="0.2"/>
  <cols>
    <col min="5" max="5" width="10.83203125" customWidth="1"/>
    <col min="6" max="6" width="11" customWidth="1"/>
    <col min="7" max="7" width="11.33203125" customWidth="1"/>
    <col min="8" max="8" width="10.83203125" customWidth="1"/>
    <col min="9" max="9" width="10.6640625" bestFit="1" customWidth="1"/>
  </cols>
  <sheetData>
    <row r="1" spans="2:18" x14ac:dyDescent="0.2">
      <c r="E1" t="s">
        <v>1</v>
      </c>
      <c r="F1" t="s">
        <v>1</v>
      </c>
      <c r="G1" t="s">
        <v>1</v>
      </c>
      <c r="H1" t="s">
        <v>1</v>
      </c>
      <c r="I1" t="s">
        <v>1</v>
      </c>
      <c r="J1" t="s">
        <v>1</v>
      </c>
      <c r="K1" t="s">
        <v>1</v>
      </c>
      <c r="L1" t="s">
        <v>1</v>
      </c>
      <c r="M1" t="s">
        <v>1</v>
      </c>
      <c r="N1" t="s">
        <v>1</v>
      </c>
      <c r="O1" t="s">
        <v>1</v>
      </c>
      <c r="P1" t="s">
        <v>1</v>
      </c>
    </row>
    <row r="2" spans="2:18" x14ac:dyDescent="0.2">
      <c r="E2">
        <v>1</v>
      </c>
      <c r="F2">
        <v>2</v>
      </c>
      <c r="G2">
        <v>3</v>
      </c>
      <c r="H2">
        <v>4</v>
      </c>
      <c r="I2">
        <v>5</v>
      </c>
      <c r="J2">
        <v>6</v>
      </c>
      <c r="K2">
        <v>7</v>
      </c>
      <c r="L2">
        <v>8</v>
      </c>
      <c r="M2">
        <v>9</v>
      </c>
      <c r="N2">
        <v>10</v>
      </c>
      <c r="O2">
        <v>11</v>
      </c>
      <c r="P2">
        <v>12</v>
      </c>
    </row>
    <row r="7" spans="2:18" x14ac:dyDescent="0.2">
      <c r="B7" s="22" t="s">
        <v>6</v>
      </c>
      <c r="C7" s="12"/>
      <c r="D7" s="12"/>
      <c r="E7" s="31"/>
      <c r="F7" s="28"/>
      <c r="G7" s="28"/>
      <c r="H7" s="28"/>
      <c r="I7" s="31"/>
      <c r="J7" s="4"/>
      <c r="K7" s="12"/>
      <c r="L7" s="12"/>
      <c r="M7" s="12"/>
      <c r="N7" s="12"/>
      <c r="O7" s="12"/>
      <c r="P7" s="12"/>
      <c r="Q7" s="4"/>
      <c r="R7" s="20" t="s">
        <v>6</v>
      </c>
    </row>
    <row r="8" spans="2:18" x14ac:dyDescent="0.2">
      <c r="B8" s="12"/>
      <c r="C8" s="12" t="s">
        <v>7</v>
      </c>
      <c r="D8" s="12"/>
      <c r="E8" s="43">
        <v>250</v>
      </c>
      <c r="F8" s="43">
        <v>318000</v>
      </c>
      <c r="G8" s="43">
        <v>275600</v>
      </c>
      <c r="H8" s="43">
        <v>426141.2</v>
      </c>
      <c r="I8" s="24">
        <f>FORECAST(I2,E8:H8,E2:H2)</f>
        <v>563816.19999999995</v>
      </c>
      <c r="J8" s="24"/>
      <c r="K8" s="24"/>
      <c r="L8" s="24"/>
      <c r="M8" s="24"/>
      <c r="N8" s="24"/>
      <c r="O8" s="24"/>
      <c r="P8" s="24"/>
      <c r="Q8" s="4"/>
      <c r="R8" s="5" t="s">
        <v>7</v>
      </c>
    </row>
    <row r="9" spans="2:18" x14ac:dyDescent="0.2">
      <c r="B9" s="12"/>
      <c r="C9" s="12" t="s">
        <v>8</v>
      </c>
      <c r="D9" s="12"/>
      <c r="E9" s="43">
        <v>12</v>
      </c>
      <c r="F9" s="43">
        <v>16250</v>
      </c>
      <c r="G9" s="43">
        <v>16250</v>
      </c>
      <c r="H9" s="43">
        <v>16250</v>
      </c>
      <c r="I9" s="24">
        <f>FORECAST(I2,E9:H9,E2:H2)</f>
        <v>24369</v>
      </c>
      <c r="J9" s="24"/>
      <c r="K9" s="24"/>
      <c r="L9" s="24"/>
      <c r="M9" s="24"/>
      <c r="N9" s="24"/>
      <c r="O9" s="24"/>
      <c r="P9" s="24"/>
      <c r="Q9" s="4"/>
      <c r="R9" s="5" t="s">
        <v>8</v>
      </c>
    </row>
    <row r="10" spans="2:18" x14ac:dyDescent="0.2">
      <c r="B10" s="12"/>
      <c r="C10" s="12" t="s">
        <v>9</v>
      </c>
      <c r="D10" s="12"/>
      <c r="E10" s="43">
        <v>33958</v>
      </c>
      <c r="F10" s="43">
        <v>33958</v>
      </c>
      <c r="G10" s="43">
        <v>33958</v>
      </c>
      <c r="H10" s="43">
        <v>33958</v>
      </c>
      <c r="I10" s="24">
        <f>FORECAST(I2,E10:H10,E2:H2)</f>
        <v>33958</v>
      </c>
      <c r="J10" s="24"/>
      <c r="K10" s="24"/>
      <c r="L10" s="24"/>
      <c r="M10" s="24"/>
      <c r="N10" s="24"/>
      <c r="O10" s="24"/>
      <c r="P10" s="24"/>
      <c r="Q10" s="4"/>
      <c r="R10" s="5" t="s">
        <v>9</v>
      </c>
    </row>
    <row r="11" spans="2:18" x14ac:dyDescent="0.2">
      <c r="B11" s="12"/>
      <c r="C11" s="12" t="s">
        <v>10</v>
      </c>
      <c r="D11" s="12"/>
      <c r="E11" s="44">
        <v>1</v>
      </c>
      <c r="F11" s="44">
        <v>1250</v>
      </c>
      <c r="G11" s="44">
        <v>1250</v>
      </c>
      <c r="H11" s="44">
        <v>1250</v>
      </c>
      <c r="I11" s="24">
        <f>FORECAST(I2,E11:H11,E2:H2)</f>
        <v>1874.5</v>
      </c>
      <c r="J11" s="24"/>
      <c r="K11" s="24"/>
      <c r="L11" s="24"/>
      <c r="M11" s="24"/>
      <c r="N11" s="24"/>
      <c r="O11" s="24"/>
      <c r="P11" s="24"/>
      <c r="Q11" s="4"/>
      <c r="R11" s="5" t="s">
        <v>10</v>
      </c>
    </row>
    <row r="14" spans="2:18" x14ac:dyDescent="0.2">
      <c r="C14" s="12" t="s">
        <v>137</v>
      </c>
    </row>
    <row r="15" spans="2:18" x14ac:dyDescent="0.2">
      <c r="C15" s="12" t="s">
        <v>138</v>
      </c>
    </row>
    <row r="24" spans="2:8" x14ac:dyDescent="0.2">
      <c r="B24" s="22" t="s">
        <v>1</v>
      </c>
      <c r="C24" s="12"/>
      <c r="D24" s="12"/>
      <c r="E24">
        <v>1</v>
      </c>
      <c r="F24">
        <v>2</v>
      </c>
      <c r="G24">
        <v>3</v>
      </c>
      <c r="H24">
        <v>4</v>
      </c>
    </row>
    <row r="25" spans="2:8" x14ac:dyDescent="0.2">
      <c r="B25" s="12"/>
      <c r="C25" s="12" t="s">
        <v>7</v>
      </c>
      <c r="D25" s="12"/>
      <c r="E25" s="43">
        <v>250</v>
      </c>
      <c r="F25" s="43">
        <v>318000</v>
      </c>
      <c r="G25" s="43">
        <v>275600</v>
      </c>
      <c r="H25" s="43">
        <v>426141.2</v>
      </c>
    </row>
    <row r="42" spans="2:8" x14ac:dyDescent="0.2">
      <c r="B42" s="22" t="s">
        <v>1</v>
      </c>
      <c r="C42" s="12"/>
      <c r="D42" s="12"/>
      <c r="E42">
        <v>1</v>
      </c>
      <c r="F42">
        <v>2</v>
      </c>
      <c r="G42">
        <v>3</v>
      </c>
      <c r="H42">
        <v>4</v>
      </c>
    </row>
    <row r="43" spans="2:8" x14ac:dyDescent="0.2">
      <c r="B43" s="12"/>
      <c r="C43" s="12" t="s">
        <v>7</v>
      </c>
      <c r="D43" s="12"/>
      <c r="E43" s="43">
        <v>250</v>
      </c>
      <c r="F43" s="43">
        <v>318000</v>
      </c>
      <c r="G43" s="43">
        <v>275600</v>
      </c>
      <c r="H43" s="43">
        <v>426141.2</v>
      </c>
    </row>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912F191-0B65-4CA8-81FC-C9906856C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Financial Forecasts</vt:lpstr>
      <vt:lpstr>Sales Forecast</vt:lpstr>
      <vt:lpstr>Projections</vt:lpstr>
      <vt:lpstr>Forecast Function</vt:lpstr>
      <vt:lpstr>Charts</vt:lpstr>
      <vt:lpstr>Sheet1</vt:lpstr>
      <vt:lpstr>Projections!Print_Area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2012-11-02T19:23:00Z</dcterms:created>
  <dcterms:modified xsi:type="dcterms:W3CDTF">2014-11-14T15:58:37Z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TC018775369991</vt:lpwstr>
  </property>
</Properties>
</file>