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\Documents\Les\aclimatefirst\2018\Methane\Submission on methane\"/>
    </mc:Choice>
  </mc:AlternateContent>
  <xr:revisionPtr revIDLastSave="0" documentId="13_ncr:1_{53981188-E91D-4775-A808-32E293054ABA}" xr6:coauthVersionLast="36" xr6:coauthVersionMax="36" xr10:uidLastSave="{00000000-0000-0000-0000-000000000000}"/>
  <bookViews>
    <workbookView xWindow="0" yWindow="0" windowWidth="20490" windowHeight="8790" xr2:uid="{83411E2E-C760-4A58-93AB-C883E7296C87}"/>
  </bookViews>
  <sheets>
    <sheet name="Sheet1" sheetId="1" r:id="rId1"/>
    <sheet name="Sheet5" sheetId="5" r:id="rId2"/>
    <sheet name="Sheet4" sheetId="4" r:id="rId3"/>
    <sheet name="Sheet3" sheetId="3" r:id="rId4"/>
    <sheet name="Sheet2" sheetId="2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4" l="1"/>
  <c r="E4" i="4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C4" i="4"/>
  <c r="AI7" i="4"/>
  <c r="AI8" i="4"/>
  <c r="AI9" i="4"/>
  <c r="AI10" i="4"/>
  <c r="AI11" i="4" s="1"/>
  <c r="AI12" i="4" s="1"/>
  <c r="AI13" i="4" s="1"/>
  <c r="AI14" i="4" s="1"/>
  <c r="AI15" i="4" s="1"/>
  <c r="AI16" i="4" s="1"/>
  <c r="AI17" i="4" s="1"/>
  <c r="AI18" i="4" s="1"/>
  <c r="AI19" i="4" s="1"/>
  <c r="AI20" i="4" s="1"/>
  <c r="AI21" i="4" s="1"/>
  <c r="AI22" i="4" s="1"/>
  <c r="AI23" i="4" s="1"/>
  <c r="AI24" i="4" s="1"/>
  <c r="AI25" i="4" s="1"/>
  <c r="AI26" i="4" s="1"/>
  <c r="AI27" i="4" s="1"/>
  <c r="AI28" i="4" s="1"/>
  <c r="AI29" i="4" s="1"/>
  <c r="AI30" i="4" s="1"/>
  <c r="AI31" i="4" s="1"/>
  <c r="AI32" i="4" s="1"/>
  <c r="AI33" i="4" s="1"/>
  <c r="AI34" i="4" s="1"/>
  <c r="AI35" i="4" s="1"/>
  <c r="AI36" i="4" s="1"/>
  <c r="AI6" i="4"/>
  <c r="AH5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5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6" i="4"/>
  <c r="DA6" i="1"/>
  <c r="DA7" i="1" s="1"/>
  <c r="DA8" i="1" s="1"/>
  <c r="DA9" i="1" s="1"/>
  <c r="DA10" i="1" s="1"/>
  <c r="DA11" i="1" s="1"/>
  <c r="DA12" i="1" s="1"/>
  <c r="DA13" i="1" s="1"/>
  <c r="DA14" i="1" s="1"/>
  <c r="DA15" i="1" s="1"/>
  <c r="DA16" i="1" s="1"/>
  <c r="DA17" i="1" s="1"/>
  <c r="DA18" i="1" s="1"/>
  <c r="DA19" i="1" s="1"/>
  <c r="DA20" i="1" s="1"/>
  <c r="DA21" i="1" s="1"/>
  <c r="DA22" i="1" s="1"/>
  <c r="DA23" i="1" s="1"/>
  <c r="DA24" i="1" s="1"/>
  <c r="DA25" i="1" s="1"/>
  <c r="DA26" i="1" s="1"/>
  <c r="DA27" i="1" s="1"/>
  <c r="DA28" i="1" s="1"/>
  <c r="DA29" i="1" s="1"/>
  <c r="DA30" i="1" s="1"/>
  <c r="DA31" i="1" s="1"/>
  <c r="DA32" i="1" s="1"/>
  <c r="DA33" i="1" s="1"/>
  <c r="DA34" i="1" s="1"/>
  <c r="DA35" i="1" s="1"/>
  <c r="DA36" i="1" s="1"/>
  <c r="DA37" i="1" s="1"/>
  <c r="DA38" i="1" s="1"/>
  <c r="DA39" i="1" s="1"/>
  <c r="DA40" i="1" s="1"/>
  <c r="DA41" i="1" s="1"/>
  <c r="DA42" i="1" s="1"/>
  <c r="DA43" i="1" s="1"/>
  <c r="DA44" i="1" s="1"/>
  <c r="DA45" i="1" s="1"/>
  <c r="DA46" i="1" s="1"/>
  <c r="DA47" i="1" s="1"/>
  <c r="DA48" i="1" s="1"/>
  <c r="DA49" i="1" s="1"/>
  <c r="DA50" i="1" s="1"/>
  <c r="DA51" i="1" s="1"/>
  <c r="DA52" i="1" s="1"/>
  <c r="DA53" i="1" s="1"/>
  <c r="DA54" i="1" s="1"/>
  <c r="DA55" i="1" s="1"/>
  <c r="DA56" i="1" s="1"/>
  <c r="DA57" i="1" s="1"/>
  <c r="DA58" i="1" s="1"/>
  <c r="DA59" i="1" s="1"/>
  <c r="DA60" i="1" s="1"/>
  <c r="DA61" i="1" s="1"/>
  <c r="DA62" i="1" s="1"/>
  <c r="DA63" i="1" s="1"/>
  <c r="DA64" i="1" s="1"/>
  <c r="DA65" i="1" s="1"/>
  <c r="DA66" i="1" s="1"/>
  <c r="DA67" i="1" s="1"/>
  <c r="DA68" i="1" s="1"/>
  <c r="DA69" i="1" s="1"/>
  <c r="DA70" i="1" s="1"/>
  <c r="DA71" i="1" s="1"/>
  <c r="DA72" i="1" s="1"/>
  <c r="DA73" i="1" s="1"/>
  <c r="DA74" i="1" s="1"/>
  <c r="DA75" i="1" s="1"/>
  <c r="DA76" i="1" s="1"/>
  <c r="DA77" i="1" s="1"/>
  <c r="DA78" i="1" s="1"/>
  <c r="DA79" i="1" s="1"/>
  <c r="DA80" i="1" s="1"/>
  <c r="DA81" i="1" s="1"/>
  <c r="DA82" i="1" s="1"/>
  <c r="DA83" i="1" s="1"/>
  <c r="DA84" i="1" s="1"/>
  <c r="DA85" i="1" s="1"/>
  <c r="DA86" i="1" s="1"/>
  <c r="DA87" i="1" s="1"/>
  <c r="DA88" i="1" s="1"/>
  <c r="DA89" i="1" s="1"/>
  <c r="DA90" i="1" s="1"/>
  <c r="DA91" i="1" s="1"/>
  <c r="DA92" i="1" s="1"/>
  <c r="DA93" i="1" s="1"/>
  <c r="DA94" i="1" s="1"/>
  <c r="DA95" i="1" s="1"/>
  <c r="DA96" i="1" s="1"/>
  <c r="DA97" i="1" s="1"/>
  <c r="DA98" i="1" s="1"/>
  <c r="DA99" i="1" s="1"/>
  <c r="DA100" i="1" s="1"/>
  <c r="DA101" i="1" s="1"/>
  <c r="DA102" i="1" s="1"/>
  <c r="DA103" i="1" s="1"/>
  <c r="DA104" i="1" s="1"/>
  <c r="DA105" i="1" s="1"/>
  <c r="DA49" i="2" l="1"/>
  <c r="DA50" i="2"/>
  <c r="DA51" i="2"/>
  <c r="DA52" i="2"/>
  <c r="DA53" i="2"/>
  <c r="DA54" i="2"/>
  <c r="DA55" i="2"/>
  <c r="DA56" i="2"/>
  <c r="DA57" i="2"/>
  <c r="DA58" i="2"/>
  <c r="DA59" i="2"/>
  <c r="DA60" i="2"/>
  <c r="DA61" i="2"/>
  <c r="DA62" i="2"/>
  <c r="DA63" i="2"/>
  <c r="DA64" i="2"/>
  <c r="DA65" i="2"/>
  <c r="DA66" i="2"/>
  <c r="DA67" i="2"/>
  <c r="DA68" i="2"/>
  <c r="DA69" i="2"/>
  <c r="DA70" i="2"/>
  <c r="DA71" i="2"/>
  <c r="DA72" i="2"/>
  <c r="DA73" i="2"/>
  <c r="DA74" i="2"/>
  <c r="DA75" i="2"/>
  <c r="DA76" i="2"/>
  <c r="DA77" i="2"/>
  <c r="DA78" i="2"/>
  <c r="DA79" i="2"/>
  <c r="DA80" i="2"/>
  <c r="DA81" i="2"/>
  <c r="DA82" i="2"/>
  <c r="DA83" i="2"/>
  <c r="DA84" i="2"/>
  <c r="DA85" i="2"/>
  <c r="DA86" i="2"/>
  <c r="DA87" i="2"/>
  <c r="DA88" i="2"/>
  <c r="DA89" i="2"/>
  <c r="DA90" i="2"/>
  <c r="DA91" i="2"/>
  <c r="DA92" i="2"/>
  <c r="DA93" i="2"/>
  <c r="DA94" i="2"/>
  <c r="DA95" i="2"/>
  <c r="DA96" i="2"/>
  <c r="DA97" i="2"/>
  <c r="DA98" i="2"/>
  <c r="DA99" i="2"/>
  <c r="DA100" i="2"/>
  <c r="DA101" i="2"/>
  <c r="DA102" i="2"/>
  <c r="DA103" i="2"/>
  <c r="DA104" i="2"/>
  <c r="DA105" i="2"/>
  <c r="DA32" i="2"/>
  <c r="DA33" i="2"/>
  <c r="DA34" i="2"/>
  <c r="DA35" i="2"/>
  <c r="DA36" i="2"/>
  <c r="DA37" i="2"/>
  <c r="DA38" i="2"/>
  <c r="DA39" i="2"/>
  <c r="DA40" i="2"/>
  <c r="DA41" i="2"/>
  <c r="DA42" i="2"/>
  <c r="DA43" i="2"/>
  <c r="DA44" i="2"/>
  <c r="DA45" i="2"/>
  <c r="DA46" i="2"/>
  <c r="DA47" i="2"/>
  <c r="DA48" i="2"/>
  <c r="DA5" i="2"/>
  <c r="CX105" i="2"/>
  <c r="CY106" i="2"/>
  <c r="CZ107" i="2"/>
  <c r="CX106" i="2"/>
  <c r="CY107" i="2"/>
  <c r="CZ108" i="2"/>
  <c r="CX107" i="2"/>
  <c r="CY108" i="2"/>
  <c r="CZ109" i="2"/>
  <c r="CX108" i="2"/>
  <c r="CY109" i="2"/>
  <c r="CZ110" i="2"/>
  <c r="CX109" i="2"/>
  <c r="CY110" i="2"/>
  <c r="CZ111" i="2"/>
  <c r="CX110" i="2"/>
  <c r="CY111" i="2"/>
  <c r="CZ112" i="2"/>
  <c r="CX111" i="2"/>
  <c r="CY112" i="2"/>
  <c r="CZ113" i="2"/>
  <c r="CX112" i="2"/>
  <c r="CY113" i="2"/>
  <c r="CZ114" i="2"/>
  <c r="CX113" i="2"/>
  <c r="CY114" i="2"/>
  <c r="CZ115" i="2"/>
  <c r="CX114" i="2"/>
  <c r="CY115" i="2"/>
  <c r="CZ116" i="2"/>
  <c r="CX115" i="2"/>
  <c r="CY116" i="2"/>
  <c r="CZ117" i="2"/>
  <c r="CX116" i="2"/>
  <c r="CY117" i="2"/>
  <c r="CZ118" i="2"/>
  <c r="CX117" i="2"/>
  <c r="CY118" i="2"/>
  <c r="CZ119" i="2"/>
  <c r="CX118" i="2"/>
  <c r="CY119" i="2"/>
  <c r="CZ120" i="2"/>
  <c r="CX119" i="2"/>
  <c r="CY120" i="2"/>
  <c r="CZ121" i="2"/>
  <c r="CX120" i="2"/>
  <c r="CY121" i="2"/>
  <c r="CZ122" i="2"/>
  <c r="CX121" i="2"/>
  <c r="CY122" i="2"/>
  <c r="CZ123" i="2"/>
  <c r="CX122" i="2"/>
  <c r="CY123" i="2"/>
  <c r="CZ124" i="2"/>
  <c r="CX123" i="2"/>
  <c r="CY124" i="2"/>
  <c r="CZ125" i="2"/>
  <c r="CX124" i="2"/>
  <c r="CY125" i="2"/>
  <c r="CZ126" i="2"/>
  <c r="CX125" i="2"/>
  <c r="CY126" i="2"/>
  <c r="CZ127" i="2"/>
  <c r="CX126" i="2"/>
  <c r="CY127" i="2"/>
  <c r="CZ128" i="2"/>
  <c r="CX127" i="2"/>
  <c r="CY128" i="2"/>
  <c r="CZ129" i="2"/>
  <c r="CX128" i="2"/>
  <c r="CY129" i="2"/>
  <c r="CZ130" i="2"/>
  <c r="CX129" i="2"/>
  <c r="CY130" i="2"/>
  <c r="CZ131" i="2"/>
  <c r="CX130" i="2"/>
  <c r="CY131" i="2"/>
  <c r="CZ132" i="2"/>
  <c r="CX131" i="2"/>
  <c r="CY132" i="2"/>
  <c r="CZ133" i="2"/>
  <c r="CX132" i="2"/>
  <c r="CY133" i="2"/>
  <c r="CZ134" i="2"/>
  <c r="CX133" i="2"/>
  <c r="CY134" i="2"/>
  <c r="CZ135" i="2"/>
  <c r="CX134" i="2"/>
  <c r="CY135" i="2"/>
  <c r="CZ136" i="2"/>
  <c r="CX135" i="2"/>
  <c r="CY136" i="2"/>
  <c r="CZ137" i="2"/>
  <c r="CX136" i="2"/>
  <c r="CY137" i="2"/>
  <c r="CZ138" i="2"/>
  <c r="CX137" i="2"/>
  <c r="CY138" i="2"/>
  <c r="CZ139" i="2"/>
  <c r="CX138" i="2"/>
  <c r="CY139" i="2"/>
  <c r="CZ140" i="2"/>
  <c r="CX139" i="2"/>
  <c r="CY140" i="2"/>
  <c r="CZ141" i="2"/>
  <c r="CX140" i="2"/>
  <c r="CY141" i="2"/>
  <c r="CZ142" i="2"/>
  <c r="CX141" i="2"/>
  <c r="CY142" i="2"/>
  <c r="CZ143" i="2"/>
  <c r="CX142" i="2"/>
  <c r="CY143" i="2"/>
  <c r="CZ144" i="2"/>
  <c r="CX143" i="2"/>
  <c r="CY144" i="2"/>
  <c r="CZ145" i="2"/>
  <c r="CX144" i="2"/>
  <c r="CY145" i="2"/>
  <c r="CZ146" i="2"/>
  <c r="CX145" i="2"/>
  <c r="CY146" i="2"/>
  <c r="CZ147" i="2"/>
  <c r="CX146" i="2"/>
  <c r="CY147" i="2"/>
  <c r="CZ148" i="2"/>
  <c r="CX147" i="2"/>
  <c r="CY148" i="2"/>
  <c r="CZ149" i="2"/>
  <c r="CX148" i="2"/>
  <c r="CY149" i="2"/>
  <c r="CZ150" i="2"/>
  <c r="CX149" i="2"/>
  <c r="CY150" i="2"/>
  <c r="CZ151" i="2"/>
  <c r="CX150" i="2"/>
  <c r="CY151" i="2"/>
  <c r="CZ152" i="2"/>
  <c r="CX151" i="2"/>
  <c r="CY152" i="2"/>
  <c r="CZ153" i="2"/>
  <c r="CX152" i="2"/>
  <c r="CY153" i="2"/>
  <c r="CZ154" i="2"/>
  <c r="CX153" i="2"/>
  <c r="CY154" i="2"/>
  <c r="CZ155" i="2"/>
  <c r="CX154" i="2"/>
  <c r="CY155" i="2"/>
  <c r="CZ156" i="2"/>
  <c r="CX155" i="2"/>
  <c r="CY156" i="2"/>
  <c r="CZ157" i="2"/>
  <c r="CX156" i="2"/>
  <c r="CY157" i="2"/>
  <c r="CZ158" i="2"/>
  <c r="CX157" i="2"/>
  <c r="CY158" i="2"/>
  <c r="CZ159" i="2"/>
  <c r="CX158" i="2"/>
  <c r="CY159" i="2"/>
  <c r="CZ160" i="2"/>
  <c r="CX159" i="2"/>
  <c r="CY160" i="2"/>
  <c r="CZ161" i="2"/>
  <c r="CX160" i="2"/>
  <c r="CY161" i="2"/>
  <c r="CZ162" i="2"/>
  <c r="CX161" i="2"/>
  <c r="CY162" i="2"/>
  <c r="CZ163" i="2"/>
  <c r="CX162" i="2"/>
  <c r="CY163" i="2"/>
  <c r="CZ164" i="2"/>
  <c r="CX163" i="2"/>
  <c r="CY164" i="2"/>
  <c r="CZ165" i="2"/>
  <c r="CX164" i="2"/>
  <c r="CY165" i="2"/>
  <c r="CZ166" i="2"/>
  <c r="CX165" i="2"/>
  <c r="CY166" i="2"/>
  <c r="CZ167" i="2"/>
  <c r="CX166" i="2"/>
  <c r="CY167" i="2"/>
  <c r="CZ168" i="2"/>
  <c r="CX167" i="2"/>
  <c r="CY168" i="2"/>
  <c r="CZ169" i="2"/>
  <c r="CX168" i="2"/>
  <c r="CY169" i="2"/>
  <c r="CZ170" i="2"/>
  <c r="CX169" i="2"/>
  <c r="CY170" i="2"/>
  <c r="CZ171" i="2"/>
  <c r="CX170" i="2"/>
  <c r="CY171" i="2"/>
  <c r="CZ172" i="2"/>
  <c r="CX171" i="2"/>
  <c r="CY172" i="2"/>
  <c r="CZ173" i="2"/>
  <c r="CX172" i="2"/>
  <c r="CY173" i="2"/>
  <c r="CZ174" i="2"/>
  <c r="CX173" i="2"/>
  <c r="CY174" i="2"/>
  <c r="CZ175" i="2"/>
  <c r="CX174" i="2"/>
  <c r="CY175" i="2"/>
  <c r="CZ176" i="2"/>
  <c r="CX175" i="2"/>
  <c r="CY176" i="2"/>
  <c r="CZ177" i="2"/>
  <c r="CX176" i="2"/>
  <c r="CY177" i="2"/>
  <c r="CZ178" i="2"/>
  <c r="CX177" i="2"/>
  <c r="CY178" i="2"/>
  <c r="CZ179" i="2"/>
  <c r="CX178" i="2"/>
  <c r="CY179" i="2"/>
  <c r="CZ180" i="2"/>
  <c r="CX179" i="2"/>
  <c r="CY180" i="2"/>
  <c r="CZ181" i="2"/>
  <c r="CX180" i="2"/>
  <c r="CY181" i="2"/>
  <c r="CZ182" i="2"/>
  <c r="CX181" i="2"/>
  <c r="CY182" i="2"/>
  <c r="CZ183" i="2"/>
  <c r="CX182" i="2"/>
  <c r="CY183" i="2"/>
  <c r="CZ184" i="2"/>
  <c r="CX183" i="2"/>
  <c r="CY184" i="2"/>
  <c r="CZ185" i="2"/>
  <c r="CX184" i="2"/>
  <c r="CY185" i="2"/>
  <c r="CZ186" i="2"/>
  <c r="CX185" i="2"/>
  <c r="CY186" i="2"/>
  <c r="CZ187" i="2"/>
  <c r="CX186" i="2"/>
  <c r="CY187" i="2"/>
  <c r="CZ188" i="2"/>
  <c r="CX187" i="2"/>
  <c r="CY188" i="2"/>
  <c r="CZ189" i="2"/>
  <c r="CX188" i="2"/>
  <c r="CY189" i="2"/>
  <c r="CZ190" i="2"/>
  <c r="CX189" i="2"/>
  <c r="CY190" i="2"/>
  <c r="CZ191" i="2"/>
  <c r="CX190" i="2"/>
  <c r="CY191" i="2"/>
  <c r="CZ192" i="2"/>
  <c r="CX191" i="2"/>
  <c r="CY192" i="2"/>
  <c r="CZ193" i="2"/>
  <c r="CX192" i="2"/>
  <c r="CY193" i="2"/>
  <c r="CZ194" i="2"/>
  <c r="CX193" i="2"/>
  <c r="CY194" i="2"/>
  <c r="CZ195" i="2"/>
  <c r="CX194" i="2"/>
  <c r="CY195" i="2"/>
  <c r="CZ196" i="2"/>
  <c r="CX195" i="2"/>
  <c r="CY196" i="2"/>
  <c r="CZ197" i="2"/>
  <c r="CX196" i="2"/>
  <c r="CY197" i="2"/>
  <c r="CZ198" i="2"/>
  <c r="CX197" i="2"/>
  <c r="CY198" i="2"/>
  <c r="CZ199" i="2"/>
  <c r="CX198" i="2"/>
  <c r="CY199" i="2"/>
  <c r="CZ200" i="2"/>
  <c r="CX199" i="2"/>
  <c r="CY200" i="2"/>
  <c r="CZ201" i="2"/>
  <c r="CX200" i="2"/>
  <c r="CY201" i="2"/>
  <c r="CZ202" i="2"/>
  <c r="CX201" i="2"/>
  <c r="CY202" i="2"/>
  <c r="CZ203" i="2"/>
  <c r="CX202" i="2"/>
  <c r="CY203" i="2"/>
  <c r="CZ204" i="2"/>
  <c r="CX203" i="2"/>
  <c r="CY204" i="2"/>
  <c r="CZ205" i="2"/>
  <c r="CG88" i="2"/>
  <c r="CH89" i="2"/>
  <c r="CI90" i="2"/>
  <c r="CJ91" i="2"/>
  <c r="CK92" i="2"/>
  <c r="CL93" i="2"/>
  <c r="CM94" i="2"/>
  <c r="CN95" i="2"/>
  <c r="CO96" i="2"/>
  <c r="CP97" i="2"/>
  <c r="CQ98" i="2"/>
  <c r="CR99" i="2"/>
  <c r="CS100" i="2"/>
  <c r="CT101" i="2"/>
  <c r="CU102" i="2"/>
  <c r="CV103" i="2"/>
  <c r="CW104" i="2"/>
  <c r="CG89" i="2"/>
  <c r="CH90" i="2"/>
  <c r="CI91" i="2"/>
  <c r="CJ92" i="2"/>
  <c r="CK93" i="2"/>
  <c r="CL94" i="2"/>
  <c r="CM95" i="2"/>
  <c r="CN96" i="2"/>
  <c r="CO97" i="2"/>
  <c r="CP98" i="2"/>
  <c r="CQ99" i="2"/>
  <c r="CR100" i="2"/>
  <c r="CS101" i="2"/>
  <c r="CT102" i="2"/>
  <c r="CU103" i="2"/>
  <c r="CV104" i="2"/>
  <c r="CW105" i="2"/>
  <c r="CG90" i="2"/>
  <c r="CH91" i="2"/>
  <c r="CI92" i="2"/>
  <c r="CJ93" i="2"/>
  <c r="CK94" i="2"/>
  <c r="CL95" i="2"/>
  <c r="CM96" i="2"/>
  <c r="CN97" i="2"/>
  <c r="CO98" i="2"/>
  <c r="CP99" i="2"/>
  <c r="CQ100" i="2"/>
  <c r="CR101" i="2"/>
  <c r="CS102" i="2"/>
  <c r="CT103" i="2"/>
  <c r="CU104" i="2"/>
  <c r="CV105" i="2"/>
  <c r="CW106" i="2"/>
  <c r="CG91" i="2"/>
  <c r="CH92" i="2"/>
  <c r="CI93" i="2"/>
  <c r="CJ94" i="2"/>
  <c r="CK95" i="2"/>
  <c r="CL96" i="2"/>
  <c r="CM97" i="2"/>
  <c r="CN98" i="2"/>
  <c r="CO99" i="2"/>
  <c r="CP100" i="2"/>
  <c r="CQ101" i="2"/>
  <c r="CR102" i="2"/>
  <c r="CS103" i="2"/>
  <c r="CT104" i="2"/>
  <c r="CU105" i="2"/>
  <c r="CV106" i="2"/>
  <c r="CW107" i="2"/>
  <c r="CG92" i="2"/>
  <c r="CH93" i="2"/>
  <c r="CI94" i="2"/>
  <c r="CJ95" i="2"/>
  <c r="CK96" i="2"/>
  <c r="CL97" i="2"/>
  <c r="CM98" i="2"/>
  <c r="CN99" i="2"/>
  <c r="CO100" i="2"/>
  <c r="CP101" i="2"/>
  <c r="CQ102" i="2"/>
  <c r="CR103" i="2"/>
  <c r="CS104" i="2"/>
  <c r="CT105" i="2"/>
  <c r="CU106" i="2"/>
  <c r="CV107" i="2"/>
  <c r="CW108" i="2"/>
  <c r="CG93" i="2"/>
  <c r="CH94" i="2"/>
  <c r="CI95" i="2"/>
  <c r="CJ96" i="2"/>
  <c r="CK97" i="2"/>
  <c r="CL98" i="2"/>
  <c r="CM99" i="2"/>
  <c r="CN100" i="2"/>
  <c r="CO101" i="2"/>
  <c r="CP102" i="2"/>
  <c r="CQ103" i="2"/>
  <c r="CR104" i="2"/>
  <c r="CS105" i="2"/>
  <c r="CT106" i="2"/>
  <c r="CU107" i="2"/>
  <c r="CV108" i="2"/>
  <c r="CW109" i="2"/>
  <c r="CG94" i="2"/>
  <c r="CH95" i="2"/>
  <c r="CI96" i="2"/>
  <c r="CJ97" i="2"/>
  <c r="CK98" i="2"/>
  <c r="CL99" i="2"/>
  <c r="CM100" i="2"/>
  <c r="CN101" i="2"/>
  <c r="CO102" i="2"/>
  <c r="CP103" i="2"/>
  <c r="CQ104" i="2"/>
  <c r="CR105" i="2"/>
  <c r="CS106" i="2"/>
  <c r="CT107" i="2"/>
  <c r="CU108" i="2"/>
  <c r="CV109" i="2"/>
  <c r="CW110" i="2"/>
  <c r="CG95" i="2"/>
  <c r="CH96" i="2"/>
  <c r="CI97" i="2"/>
  <c r="CJ98" i="2"/>
  <c r="CK99" i="2"/>
  <c r="CL100" i="2"/>
  <c r="CM101" i="2"/>
  <c r="CN102" i="2"/>
  <c r="CO103" i="2"/>
  <c r="CP104" i="2"/>
  <c r="CQ105" i="2"/>
  <c r="CR106" i="2"/>
  <c r="CS107" i="2"/>
  <c r="CT108" i="2"/>
  <c r="CU109" i="2"/>
  <c r="CV110" i="2"/>
  <c r="CW111" i="2"/>
  <c r="CG96" i="2"/>
  <c r="CH97" i="2"/>
  <c r="CI98" i="2"/>
  <c r="CJ99" i="2"/>
  <c r="CK100" i="2"/>
  <c r="CL101" i="2"/>
  <c r="CM102" i="2"/>
  <c r="CN103" i="2"/>
  <c r="CO104" i="2"/>
  <c r="CP105" i="2"/>
  <c r="CQ106" i="2"/>
  <c r="CR107" i="2"/>
  <c r="CS108" i="2"/>
  <c r="CT109" i="2"/>
  <c r="CU110" i="2"/>
  <c r="CV111" i="2"/>
  <c r="CW112" i="2"/>
  <c r="CG97" i="2"/>
  <c r="CH98" i="2"/>
  <c r="CI99" i="2"/>
  <c r="CJ100" i="2"/>
  <c r="CK101" i="2"/>
  <c r="CL102" i="2"/>
  <c r="CM103" i="2"/>
  <c r="CN104" i="2"/>
  <c r="CO105" i="2"/>
  <c r="CP106" i="2"/>
  <c r="CQ107" i="2"/>
  <c r="CR108" i="2"/>
  <c r="CS109" i="2"/>
  <c r="CT110" i="2"/>
  <c r="CU111" i="2"/>
  <c r="CV112" i="2"/>
  <c r="CW113" i="2"/>
  <c r="CG98" i="2"/>
  <c r="CH99" i="2"/>
  <c r="CI100" i="2"/>
  <c r="CJ101" i="2"/>
  <c r="CK102" i="2"/>
  <c r="CL103" i="2"/>
  <c r="CM104" i="2"/>
  <c r="CN105" i="2"/>
  <c r="CO106" i="2"/>
  <c r="CP107" i="2"/>
  <c r="CQ108" i="2"/>
  <c r="CR109" i="2"/>
  <c r="CS110" i="2"/>
  <c r="CT111" i="2"/>
  <c r="CU112" i="2"/>
  <c r="CV113" i="2"/>
  <c r="CW114" i="2"/>
  <c r="CG99" i="2"/>
  <c r="CH100" i="2"/>
  <c r="CI101" i="2"/>
  <c r="CJ102" i="2"/>
  <c r="CK103" i="2"/>
  <c r="CL104" i="2"/>
  <c r="CM105" i="2"/>
  <c r="CN106" i="2"/>
  <c r="CO107" i="2"/>
  <c r="CP108" i="2"/>
  <c r="CQ109" i="2"/>
  <c r="CR110" i="2"/>
  <c r="CS111" i="2"/>
  <c r="CT112" i="2"/>
  <c r="CU113" i="2"/>
  <c r="CV114" i="2"/>
  <c r="CW115" i="2"/>
  <c r="CG100" i="2"/>
  <c r="CH101" i="2"/>
  <c r="CI102" i="2"/>
  <c r="CJ103" i="2"/>
  <c r="CK104" i="2"/>
  <c r="CL105" i="2"/>
  <c r="CM106" i="2"/>
  <c r="CN107" i="2"/>
  <c r="CO108" i="2"/>
  <c r="CP109" i="2"/>
  <c r="CQ110" i="2"/>
  <c r="CR111" i="2"/>
  <c r="CS112" i="2"/>
  <c r="CT113" i="2"/>
  <c r="CU114" i="2"/>
  <c r="CV115" i="2"/>
  <c r="CW116" i="2"/>
  <c r="CG101" i="2"/>
  <c r="CH102" i="2"/>
  <c r="CI103" i="2"/>
  <c r="CJ104" i="2"/>
  <c r="CK105" i="2"/>
  <c r="CL106" i="2"/>
  <c r="CM107" i="2"/>
  <c r="CN108" i="2"/>
  <c r="CO109" i="2"/>
  <c r="CP110" i="2"/>
  <c r="CQ111" i="2"/>
  <c r="CR112" i="2"/>
  <c r="CS113" i="2"/>
  <c r="CT114" i="2"/>
  <c r="CU115" i="2"/>
  <c r="CV116" i="2"/>
  <c r="CW117" i="2"/>
  <c r="CG102" i="2"/>
  <c r="CH103" i="2"/>
  <c r="CI104" i="2"/>
  <c r="CJ105" i="2"/>
  <c r="CK106" i="2"/>
  <c r="CL107" i="2"/>
  <c r="CM108" i="2"/>
  <c r="CN109" i="2"/>
  <c r="CO110" i="2"/>
  <c r="CP111" i="2"/>
  <c r="CQ112" i="2"/>
  <c r="CR113" i="2"/>
  <c r="CS114" i="2"/>
  <c r="CT115" i="2"/>
  <c r="CU116" i="2"/>
  <c r="CV117" i="2"/>
  <c r="CW118" i="2"/>
  <c r="CG103" i="2"/>
  <c r="CH104" i="2"/>
  <c r="CI105" i="2"/>
  <c r="CJ106" i="2"/>
  <c r="CK107" i="2"/>
  <c r="CL108" i="2"/>
  <c r="CM109" i="2"/>
  <c r="CN110" i="2"/>
  <c r="CO111" i="2"/>
  <c r="CP112" i="2"/>
  <c r="CQ113" i="2"/>
  <c r="CR114" i="2"/>
  <c r="CS115" i="2"/>
  <c r="CT116" i="2"/>
  <c r="CU117" i="2"/>
  <c r="CV118" i="2"/>
  <c r="CW119" i="2"/>
  <c r="CG104" i="2"/>
  <c r="CH105" i="2"/>
  <c r="CI106" i="2"/>
  <c r="CJ107" i="2"/>
  <c r="CK108" i="2"/>
  <c r="CL109" i="2"/>
  <c r="CM110" i="2"/>
  <c r="CN111" i="2"/>
  <c r="CO112" i="2"/>
  <c r="CP113" i="2"/>
  <c r="CQ114" i="2"/>
  <c r="CR115" i="2"/>
  <c r="CS116" i="2"/>
  <c r="CT117" i="2"/>
  <c r="CU118" i="2"/>
  <c r="CV119" i="2"/>
  <c r="CW120" i="2"/>
  <c r="CG105" i="2"/>
  <c r="CH106" i="2"/>
  <c r="CI107" i="2"/>
  <c r="CJ108" i="2"/>
  <c r="CK109" i="2"/>
  <c r="CL110" i="2"/>
  <c r="CM111" i="2"/>
  <c r="CN112" i="2"/>
  <c r="CO113" i="2"/>
  <c r="CP114" i="2"/>
  <c r="CQ115" i="2"/>
  <c r="CR116" i="2"/>
  <c r="CS117" i="2"/>
  <c r="CT118" i="2"/>
  <c r="CU119" i="2"/>
  <c r="CV120" i="2"/>
  <c r="CW121" i="2"/>
  <c r="CG106" i="2"/>
  <c r="CH107" i="2"/>
  <c r="CI108" i="2"/>
  <c r="CJ109" i="2"/>
  <c r="CK110" i="2"/>
  <c r="CL111" i="2"/>
  <c r="CM112" i="2"/>
  <c r="CN113" i="2"/>
  <c r="CO114" i="2"/>
  <c r="CP115" i="2"/>
  <c r="CQ116" i="2"/>
  <c r="CR117" i="2"/>
  <c r="CS118" i="2"/>
  <c r="CT119" i="2"/>
  <c r="CU120" i="2"/>
  <c r="CV121" i="2"/>
  <c r="CW122" i="2"/>
  <c r="CG107" i="2"/>
  <c r="CH108" i="2"/>
  <c r="CI109" i="2"/>
  <c r="CJ110" i="2"/>
  <c r="CK111" i="2"/>
  <c r="CL112" i="2"/>
  <c r="CM113" i="2"/>
  <c r="CN114" i="2"/>
  <c r="CO115" i="2"/>
  <c r="CP116" i="2"/>
  <c r="CQ117" i="2"/>
  <c r="CR118" i="2"/>
  <c r="CS119" i="2"/>
  <c r="CT120" i="2"/>
  <c r="CU121" i="2"/>
  <c r="CV122" i="2"/>
  <c r="CW123" i="2"/>
  <c r="CG108" i="2"/>
  <c r="CH109" i="2"/>
  <c r="CI110" i="2"/>
  <c r="CJ111" i="2"/>
  <c r="CK112" i="2"/>
  <c r="CL113" i="2"/>
  <c r="CM114" i="2"/>
  <c r="CN115" i="2"/>
  <c r="CO116" i="2"/>
  <c r="CP117" i="2"/>
  <c r="CQ118" i="2"/>
  <c r="CR119" i="2"/>
  <c r="CS120" i="2"/>
  <c r="CT121" i="2"/>
  <c r="CU122" i="2"/>
  <c r="CV123" i="2"/>
  <c r="CW124" i="2"/>
  <c r="CG109" i="2"/>
  <c r="CH110" i="2"/>
  <c r="CI111" i="2"/>
  <c r="CJ112" i="2"/>
  <c r="CK113" i="2"/>
  <c r="CL114" i="2"/>
  <c r="CM115" i="2"/>
  <c r="CN116" i="2"/>
  <c r="CO117" i="2"/>
  <c r="CP118" i="2"/>
  <c r="CQ119" i="2"/>
  <c r="CR120" i="2"/>
  <c r="CS121" i="2"/>
  <c r="CT122" i="2"/>
  <c r="CU123" i="2"/>
  <c r="CV124" i="2"/>
  <c r="CW125" i="2"/>
  <c r="CG110" i="2"/>
  <c r="CH111" i="2"/>
  <c r="CI112" i="2"/>
  <c r="CJ113" i="2"/>
  <c r="CK114" i="2"/>
  <c r="CL115" i="2"/>
  <c r="CM116" i="2"/>
  <c r="CN117" i="2"/>
  <c r="CO118" i="2"/>
  <c r="CP119" i="2"/>
  <c r="CQ120" i="2"/>
  <c r="CR121" i="2"/>
  <c r="CS122" i="2"/>
  <c r="CT123" i="2"/>
  <c r="CU124" i="2"/>
  <c r="CV125" i="2"/>
  <c r="CW126" i="2"/>
  <c r="CG111" i="2"/>
  <c r="CH112" i="2"/>
  <c r="CI113" i="2"/>
  <c r="CJ114" i="2"/>
  <c r="CK115" i="2"/>
  <c r="CL116" i="2"/>
  <c r="CM117" i="2"/>
  <c r="CN118" i="2"/>
  <c r="CO119" i="2"/>
  <c r="CP120" i="2"/>
  <c r="CQ121" i="2"/>
  <c r="CR122" i="2"/>
  <c r="CS123" i="2"/>
  <c r="CT124" i="2"/>
  <c r="CU125" i="2"/>
  <c r="CV126" i="2"/>
  <c r="CW127" i="2"/>
  <c r="CG112" i="2"/>
  <c r="CH113" i="2"/>
  <c r="CI114" i="2"/>
  <c r="CJ115" i="2"/>
  <c r="CK116" i="2"/>
  <c r="CL117" i="2"/>
  <c r="CM118" i="2"/>
  <c r="CN119" i="2"/>
  <c r="CO120" i="2"/>
  <c r="CP121" i="2"/>
  <c r="CQ122" i="2"/>
  <c r="CR123" i="2"/>
  <c r="CS124" i="2"/>
  <c r="CT125" i="2"/>
  <c r="CU126" i="2"/>
  <c r="CV127" i="2"/>
  <c r="CW128" i="2"/>
  <c r="CG113" i="2"/>
  <c r="CH114" i="2"/>
  <c r="CI115" i="2"/>
  <c r="CJ116" i="2"/>
  <c r="CK117" i="2"/>
  <c r="CL118" i="2"/>
  <c r="CM119" i="2"/>
  <c r="CN120" i="2"/>
  <c r="CO121" i="2"/>
  <c r="CP122" i="2"/>
  <c r="CQ123" i="2"/>
  <c r="CR124" i="2"/>
  <c r="CS125" i="2"/>
  <c r="CT126" i="2"/>
  <c r="CU127" i="2"/>
  <c r="CV128" i="2"/>
  <c r="CW129" i="2"/>
  <c r="CG114" i="2"/>
  <c r="CH115" i="2"/>
  <c r="CI116" i="2"/>
  <c r="CJ117" i="2"/>
  <c r="CK118" i="2"/>
  <c r="CL119" i="2"/>
  <c r="CM120" i="2"/>
  <c r="CN121" i="2"/>
  <c r="CO122" i="2"/>
  <c r="CP123" i="2"/>
  <c r="CQ124" i="2"/>
  <c r="CR125" i="2"/>
  <c r="CS126" i="2"/>
  <c r="CT127" i="2"/>
  <c r="CU128" i="2"/>
  <c r="CV129" i="2"/>
  <c r="CW130" i="2"/>
  <c r="CG115" i="2"/>
  <c r="CH116" i="2"/>
  <c r="CI117" i="2"/>
  <c r="CJ118" i="2"/>
  <c r="CK119" i="2"/>
  <c r="CL120" i="2"/>
  <c r="CM121" i="2"/>
  <c r="CN122" i="2"/>
  <c r="CO123" i="2"/>
  <c r="CP124" i="2"/>
  <c r="CQ125" i="2"/>
  <c r="CR126" i="2"/>
  <c r="CS127" i="2"/>
  <c r="CT128" i="2"/>
  <c r="CU129" i="2"/>
  <c r="CV130" i="2"/>
  <c r="CW131" i="2"/>
  <c r="CG116" i="2"/>
  <c r="CH117" i="2"/>
  <c r="CI118" i="2"/>
  <c r="CJ119" i="2"/>
  <c r="CK120" i="2"/>
  <c r="CL121" i="2"/>
  <c r="CM122" i="2"/>
  <c r="CN123" i="2"/>
  <c r="CO124" i="2"/>
  <c r="CP125" i="2"/>
  <c r="CQ126" i="2"/>
  <c r="CR127" i="2"/>
  <c r="CS128" i="2"/>
  <c r="CT129" i="2"/>
  <c r="CU130" i="2"/>
  <c r="CV131" i="2"/>
  <c r="CW132" i="2"/>
  <c r="CG117" i="2"/>
  <c r="CH118" i="2"/>
  <c r="CI119" i="2"/>
  <c r="CJ120" i="2"/>
  <c r="CK121" i="2"/>
  <c r="CL122" i="2"/>
  <c r="CM123" i="2"/>
  <c r="CN124" i="2"/>
  <c r="CO125" i="2"/>
  <c r="CP126" i="2"/>
  <c r="CQ127" i="2"/>
  <c r="CR128" i="2"/>
  <c r="CS129" i="2"/>
  <c r="CT130" i="2"/>
  <c r="CU131" i="2"/>
  <c r="CV132" i="2"/>
  <c r="CW133" i="2"/>
  <c r="CG118" i="2"/>
  <c r="CH119" i="2"/>
  <c r="CI120" i="2"/>
  <c r="CJ121" i="2"/>
  <c r="CK122" i="2"/>
  <c r="CL123" i="2"/>
  <c r="CM124" i="2"/>
  <c r="CN125" i="2"/>
  <c r="CO126" i="2"/>
  <c r="CP127" i="2"/>
  <c r="CQ128" i="2"/>
  <c r="CR129" i="2"/>
  <c r="CS130" i="2"/>
  <c r="CT131" i="2"/>
  <c r="CU132" i="2"/>
  <c r="CV133" i="2"/>
  <c r="CW134" i="2"/>
  <c r="CG119" i="2"/>
  <c r="CH120" i="2"/>
  <c r="CI121" i="2"/>
  <c r="CJ122" i="2"/>
  <c r="CK123" i="2"/>
  <c r="CL124" i="2"/>
  <c r="CM125" i="2"/>
  <c r="CN126" i="2"/>
  <c r="CO127" i="2"/>
  <c r="CP128" i="2"/>
  <c r="CQ129" i="2"/>
  <c r="CR130" i="2"/>
  <c r="CS131" i="2"/>
  <c r="CT132" i="2"/>
  <c r="CU133" i="2"/>
  <c r="CV134" i="2"/>
  <c r="CW135" i="2"/>
  <c r="CG120" i="2"/>
  <c r="CH121" i="2"/>
  <c r="CI122" i="2"/>
  <c r="CJ123" i="2"/>
  <c r="CK124" i="2"/>
  <c r="CL125" i="2"/>
  <c r="CM126" i="2"/>
  <c r="CN127" i="2"/>
  <c r="CO128" i="2"/>
  <c r="CP129" i="2"/>
  <c r="CQ130" i="2"/>
  <c r="CR131" i="2"/>
  <c r="CS132" i="2"/>
  <c r="CT133" i="2"/>
  <c r="CU134" i="2"/>
  <c r="CV135" i="2"/>
  <c r="CW136" i="2"/>
  <c r="CG121" i="2"/>
  <c r="CH122" i="2"/>
  <c r="CI123" i="2"/>
  <c r="CJ124" i="2"/>
  <c r="CK125" i="2"/>
  <c r="CL126" i="2"/>
  <c r="CM127" i="2"/>
  <c r="CN128" i="2"/>
  <c r="CO129" i="2"/>
  <c r="CP130" i="2"/>
  <c r="CQ131" i="2"/>
  <c r="CR132" i="2"/>
  <c r="CS133" i="2"/>
  <c r="CT134" i="2"/>
  <c r="CU135" i="2"/>
  <c r="CV136" i="2"/>
  <c r="CW137" i="2"/>
  <c r="CG122" i="2"/>
  <c r="CH123" i="2"/>
  <c r="CI124" i="2"/>
  <c r="CJ125" i="2"/>
  <c r="CK126" i="2"/>
  <c r="CL127" i="2"/>
  <c r="CM128" i="2"/>
  <c r="CN129" i="2"/>
  <c r="CO130" i="2"/>
  <c r="CP131" i="2"/>
  <c r="CQ132" i="2"/>
  <c r="CR133" i="2"/>
  <c r="CS134" i="2"/>
  <c r="CT135" i="2"/>
  <c r="CU136" i="2"/>
  <c r="CV137" i="2"/>
  <c r="CW138" i="2"/>
  <c r="CG123" i="2"/>
  <c r="CH124" i="2"/>
  <c r="CI125" i="2"/>
  <c r="CJ126" i="2"/>
  <c r="CK127" i="2"/>
  <c r="CL128" i="2"/>
  <c r="CM129" i="2"/>
  <c r="CN130" i="2"/>
  <c r="CO131" i="2"/>
  <c r="CP132" i="2"/>
  <c r="CQ133" i="2"/>
  <c r="CR134" i="2"/>
  <c r="CS135" i="2"/>
  <c r="CT136" i="2"/>
  <c r="CU137" i="2"/>
  <c r="CV138" i="2"/>
  <c r="CW139" i="2"/>
  <c r="CG124" i="2"/>
  <c r="CH125" i="2"/>
  <c r="CI126" i="2"/>
  <c r="CJ127" i="2"/>
  <c r="CK128" i="2"/>
  <c r="CL129" i="2"/>
  <c r="CM130" i="2"/>
  <c r="CN131" i="2"/>
  <c r="CO132" i="2"/>
  <c r="CP133" i="2"/>
  <c r="CQ134" i="2"/>
  <c r="CR135" i="2"/>
  <c r="CS136" i="2"/>
  <c r="CT137" i="2"/>
  <c r="CU138" i="2"/>
  <c r="CV139" i="2"/>
  <c r="CW140" i="2"/>
  <c r="CG125" i="2"/>
  <c r="CH126" i="2"/>
  <c r="CI127" i="2"/>
  <c r="CJ128" i="2"/>
  <c r="CK129" i="2"/>
  <c r="CL130" i="2"/>
  <c r="CM131" i="2"/>
  <c r="CN132" i="2"/>
  <c r="CO133" i="2"/>
  <c r="CP134" i="2"/>
  <c r="CQ135" i="2"/>
  <c r="CR136" i="2"/>
  <c r="CS137" i="2"/>
  <c r="CT138" i="2"/>
  <c r="CU139" i="2"/>
  <c r="CV140" i="2"/>
  <c r="CW141" i="2"/>
  <c r="CG126" i="2"/>
  <c r="CH127" i="2"/>
  <c r="CI128" i="2"/>
  <c r="CJ129" i="2"/>
  <c r="CK130" i="2"/>
  <c r="CL131" i="2"/>
  <c r="CM132" i="2"/>
  <c r="CN133" i="2"/>
  <c r="CO134" i="2"/>
  <c r="CP135" i="2"/>
  <c r="CQ136" i="2"/>
  <c r="CR137" i="2"/>
  <c r="CS138" i="2"/>
  <c r="CT139" i="2"/>
  <c r="CU140" i="2"/>
  <c r="CV141" i="2"/>
  <c r="CW142" i="2"/>
  <c r="CG127" i="2"/>
  <c r="CH128" i="2"/>
  <c r="CI129" i="2"/>
  <c r="CJ130" i="2"/>
  <c r="CK131" i="2"/>
  <c r="CL132" i="2"/>
  <c r="CM133" i="2"/>
  <c r="CN134" i="2"/>
  <c r="CO135" i="2"/>
  <c r="CP136" i="2"/>
  <c r="CQ137" i="2"/>
  <c r="CR138" i="2"/>
  <c r="CS139" i="2"/>
  <c r="CT140" i="2"/>
  <c r="CU141" i="2"/>
  <c r="CV142" i="2"/>
  <c r="CW143" i="2"/>
  <c r="CG128" i="2"/>
  <c r="CH129" i="2"/>
  <c r="CI130" i="2"/>
  <c r="CJ131" i="2"/>
  <c r="CK132" i="2"/>
  <c r="CL133" i="2"/>
  <c r="CM134" i="2"/>
  <c r="CN135" i="2"/>
  <c r="CO136" i="2"/>
  <c r="CP137" i="2"/>
  <c r="CQ138" i="2"/>
  <c r="CR139" i="2"/>
  <c r="CS140" i="2"/>
  <c r="CT141" i="2"/>
  <c r="CU142" i="2"/>
  <c r="CV143" i="2"/>
  <c r="CW144" i="2"/>
  <c r="CG129" i="2"/>
  <c r="CH130" i="2"/>
  <c r="CI131" i="2"/>
  <c r="CJ132" i="2"/>
  <c r="CK133" i="2"/>
  <c r="CL134" i="2"/>
  <c r="CM135" i="2"/>
  <c r="CN136" i="2"/>
  <c r="CO137" i="2"/>
  <c r="CP138" i="2"/>
  <c r="CQ139" i="2"/>
  <c r="CR140" i="2"/>
  <c r="CS141" i="2"/>
  <c r="CT142" i="2"/>
  <c r="CU143" i="2"/>
  <c r="CV144" i="2"/>
  <c r="CW145" i="2"/>
  <c r="CG130" i="2"/>
  <c r="CH131" i="2"/>
  <c r="CI132" i="2"/>
  <c r="CJ133" i="2"/>
  <c r="CK134" i="2"/>
  <c r="CL135" i="2"/>
  <c r="CM136" i="2"/>
  <c r="CN137" i="2"/>
  <c r="CO138" i="2"/>
  <c r="CP139" i="2"/>
  <c r="CQ140" i="2"/>
  <c r="CR141" i="2"/>
  <c r="CS142" i="2"/>
  <c r="CT143" i="2"/>
  <c r="CU144" i="2"/>
  <c r="CV145" i="2"/>
  <c r="CW146" i="2"/>
  <c r="CG131" i="2"/>
  <c r="CH132" i="2"/>
  <c r="CI133" i="2"/>
  <c r="CJ134" i="2"/>
  <c r="CK135" i="2"/>
  <c r="CL136" i="2"/>
  <c r="CM137" i="2"/>
  <c r="CN138" i="2"/>
  <c r="CO139" i="2"/>
  <c r="CP140" i="2"/>
  <c r="CQ141" i="2"/>
  <c r="CR142" i="2"/>
  <c r="CS143" i="2"/>
  <c r="CT144" i="2"/>
  <c r="CU145" i="2"/>
  <c r="CV146" i="2"/>
  <c r="CW147" i="2"/>
  <c r="CG132" i="2"/>
  <c r="CH133" i="2"/>
  <c r="CI134" i="2"/>
  <c r="CJ135" i="2"/>
  <c r="CK136" i="2"/>
  <c r="CL137" i="2"/>
  <c r="CM138" i="2"/>
  <c r="CN139" i="2"/>
  <c r="CO140" i="2"/>
  <c r="CP141" i="2"/>
  <c r="CQ142" i="2"/>
  <c r="CR143" i="2"/>
  <c r="CS144" i="2"/>
  <c r="CT145" i="2"/>
  <c r="CU146" i="2"/>
  <c r="CV147" i="2"/>
  <c r="CW148" i="2"/>
  <c r="CG133" i="2"/>
  <c r="CH134" i="2"/>
  <c r="CI135" i="2"/>
  <c r="CJ136" i="2"/>
  <c r="CK137" i="2"/>
  <c r="CL138" i="2"/>
  <c r="CM139" i="2"/>
  <c r="CN140" i="2"/>
  <c r="CO141" i="2"/>
  <c r="CP142" i="2"/>
  <c r="CQ143" i="2"/>
  <c r="CR144" i="2"/>
  <c r="CS145" i="2"/>
  <c r="CT146" i="2"/>
  <c r="CU147" i="2"/>
  <c r="CV148" i="2"/>
  <c r="CW149" i="2"/>
  <c r="CG134" i="2"/>
  <c r="CH135" i="2"/>
  <c r="CI136" i="2"/>
  <c r="CJ137" i="2"/>
  <c r="CK138" i="2"/>
  <c r="CL139" i="2"/>
  <c r="CM140" i="2"/>
  <c r="CN141" i="2"/>
  <c r="CO142" i="2"/>
  <c r="CP143" i="2"/>
  <c r="CQ144" i="2"/>
  <c r="CR145" i="2"/>
  <c r="CS146" i="2"/>
  <c r="CT147" i="2"/>
  <c r="CU148" i="2"/>
  <c r="CV149" i="2"/>
  <c r="CW150" i="2"/>
  <c r="CG135" i="2"/>
  <c r="CH136" i="2"/>
  <c r="CI137" i="2"/>
  <c r="CJ138" i="2"/>
  <c r="CK139" i="2"/>
  <c r="CL140" i="2"/>
  <c r="CM141" i="2"/>
  <c r="CN142" i="2"/>
  <c r="CO143" i="2"/>
  <c r="CP144" i="2"/>
  <c r="CQ145" i="2"/>
  <c r="CR146" i="2"/>
  <c r="CS147" i="2"/>
  <c r="CT148" i="2"/>
  <c r="CU149" i="2"/>
  <c r="CV150" i="2"/>
  <c r="CW151" i="2"/>
  <c r="CG136" i="2"/>
  <c r="CH137" i="2"/>
  <c r="CI138" i="2"/>
  <c r="CJ139" i="2"/>
  <c r="CK140" i="2"/>
  <c r="CL141" i="2"/>
  <c r="CM142" i="2"/>
  <c r="CN143" i="2"/>
  <c r="CO144" i="2"/>
  <c r="CP145" i="2"/>
  <c r="CQ146" i="2"/>
  <c r="CR147" i="2"/>
  <c r="CS148" i="2"/>
  <c r="CT149" i="2"/>
  <c r="CU150" i="2"/>
  <c r="CV151" i="2"/>
  <c r="CW152" i="2"/>
  <c r="CG137" i="2"/>
  <c r="CH138" i="2"/>
  <c r="CI139" i="2"/>
  <c r="CJ140" i="2"/>
  <c r="CK141" i="2"/>
  <c r="CL142" i="2"/>
  <c r="CM143" i="2"/>
  <c r="CN144" i="2"/>
  <c r="CO145" i="2"/>
  <c r="CP146" i="2"/>
  <c r="CQ147" i="2"/>
  <c r="CR148" i="2"/>
  <c r="CS149" i="2"/>
  <c r="CT150" i="2"/>
  <c r="CU151" i="2"/>
  <c r="CV152" i="2"/>
  <c r="CW153" i="2"/>
  <c r="CG138" i="2"/>
  <c r="CH139" i="2"/>
  <c r="CI140" i="2"/>
  <c r="CJ141" i="2"/>
  <c r="CK142" i="2"/>
  <c r="CL143" i="2"/>
  <c r="CM144" i="2"/>
  <c r="CN145" i="2"/>
  <c r="CO146" i="2"/>
  <c r="CP147" i="2"/>
  <c r="CQ148" i="2"/>
  <c r="CR149" i="2"/>
  <c r="CS150" i="2"/>
  <c r="CT151" i="2"/>
  <c r="CU152" i="2"/>
  <c r="CV153" i="2"/>
  <c r="CW154" i="2"/>
  <c r="CG139" i="2"/>
  <c r="CH140" i="2"/>
  <c r="CI141" i="2"/>
  <c r="CJ142" i="2"/>
  <c r="CK143" i="2"/>
  <c r="CL144" i="2"/>
  <c r="CM145" i="2"/>
  <c r="CN146" i="2"/>
  <c r="CO147" i="2"/>
  <c r="CP148" i="2"/>
  <c r="CQ149" i="2"/>
  <c r="CR150" i="2"/>
  <c r="CS151" i="2"/>
  <c r="CT152" i="2"/>
  <c r="CU153" i="2"/>
  <c r="CV154" i="2"/>
  <c r="CW155" i="2"/>
  <c r="CG140" i="2"/>
  <c r="CH141" i="2"/>
  <c r="CI142" i="2"/>
  <c r="CJ143" i="2"/>
  <c r="CK144" i="2"/>
  <c r="CL145" i="2"/>
  <c r="CM146" i="2"/>
  <c r="CN147" i="2"/>
  <c r="CO148" i="2"/>
  <c r="CP149" i="2"/>
  <c r="CQ150" i="2"/>
  <c r="CR151" i="2"/>
  <c r="CS152" i="2"/>
  <c r="CT153" i="2"/>
  <c r="CU154" i="2"/>
  <c r="CV155" i="2"/>
  <c r="CW156" i="2"/>
  <c r="CG141" i="2"/>
  <c r="CH142" i="2"/>
  <c r="CI143" i="2"/>
  <c r="CJ144" i="2"/>
  <c r="CK145" i="2"/>
  <c r="CL146" i="2"/>
  <c r="CM147" i="2"/>
  <c r="CN148" i="2"/>
  <c r="CO149" i="2"/>
  <c r="CP150" i="2"/>
  <c r="CQ151" i="2"/>
  <c r="CR152" i="2"/>
  <c r="CS153" i="2"/>
  <c r="CT154" i="2"/>
  <c r="CU155" i="2"/>
  <c r="CV156" i="2"/>
  <c r="CW157" i="2"/>
  <c r="CG142" i="2"/>
  <c r="CH143" i="2"/>
  <c r="CI144" i="2"/>
  <c r="CJ145" i="2"/>
  <c r="CK146" i="2"/>
  <c r="CL147" i="2"/>
  <c r="CM148" i="2"/>
  <c r="CN149" i="2"/>
  <c r="CO150" i="2"/>
  <c r="CP151" i="2"/>
  <c r="CQ152" i="2"/>
  <c r="CR153" i="2"/>
  <c r="CS154" i="2"/>
  <c r="CT155" i="2"/>
  <c r="CU156" i="2"/>
  <c r="CV157" i="2"/>
  <c r="CW158" i="2"/>
  <c r="CG143" i="2"/>
  <c r="CH144" i="2"/>
  <c r="CI145" i="2"/>
  <c r="CJ146" i="2"/>
  <c r="CK147" i="2"/>
  <c r="CL148" i="2"/>
  <c r="CM149" i="2"/>
  <c r="CN150" i="2"/>
  <c r="CO151" i="2"/>
  <c r="CP152" i="2"/>
  <c r="CQ153" i="2"/>
  <c r="CR154" i="2"/>
  <c r="CS155" i="2"/>
  <c r="CT156" i="2"/>
  <c r="CU157" i="2"/>
  <c r="CV158" i="2"/>
  <c r="CW159" i="2"/>
  <c r="CG144" i="2"/>
  <c r="CH145" i="2"/>
  <c r="CI146" i="2"/>
  <c r="CJ147" i="2"/>
  <c r="CK148" i="2"/>
  <c r="CL149" i="2"/>
  <c r="CM150" i="2"/>
  <c r="CN151" i="2"/>
  <c r="CO152" i="2"/>
  <c r="CP153" i="2"/>
  <c r="CQ154" i="2"/>
  <c r="CR155" i="2"/>
  <c r="CS156" i="2"/>
  <c r="CT157" i="2"/>
  <c r="CU158" i="2"/>
  <c r="CV159" i="2"/>
  <c r="CW160" i="2"/>
  <c r="CG145" i="2"/>
  <c r="CH146" i="2"/>
  <c r="CI147" i="2"/>
  <c r="CJ148" i="2"/>
  <c r="CK149" i="2"/>
  <c r="CL150" i="2"/>
  <c r="CM151" i="2"/>
  <c r="CN152" i="2"/>
  <c r="CO153" i="2"/>
  <c r="CP154" i="2"/>
  <c r="CQ155" i="2"/>
  <c r="CR156" i="2"/>
  <c r="CS157" i="2"/>
  <c r="CT158" i="2"/>
  <c r="CU159" i="2"/>
  <c r="CV160" i="2"/>
  <c r="CW161" i="2"/>
  <c r="CG146" i="2"/>
  <c r="CH147" i="2"/>
  <c r="CI148" i="2"/>
  <c r="CJ149" i="2"/>
  <c r="CK150" i="2"/>
  <c r="CL151" i="2"/>
  <c r="CM152" i="2"/>
  <c r="CN153" i="2"/>
  <c r="CO154" i="2"/>
  <c r="CP155" i="2"/>
  <c r="CQ156" i="2"/>
  <c r="CR157" i="2"/>
  <c r="CS158" i="2"/>
  <c r="CT159" i="2"/>
  <c r="CU160" i="2"/>
  <c r="CV161" i="2"/>
  <c r="CW162" i="2"/>
  <c r="CG147" i="2"/>
  <c r="CH148" i="2"/>
  <c r="CI149" i="2"/>
  <c r="CJ150" i="2"/>
  <c r="CK151" i="2"/>
  <c r="CL152" i="2"/>
  <c r="CM153" i="2"/>
  <c r="CN154" i="2"/>
  <c r="CO155" i="2"/>
  <c r="CP156" i="2"/>
  <c r="CQ157" i="2"/>
  <c r="CR158" i="2"/>
  <c r="CS159" i="2"/>
  <c r="CT160" i="2"/>
  <c r="CU161" i="2"/>
  <c r="CV162" i="2"/>
  <c r="CW163" i="2"/>
  <c r="CG148" i="2"/>
  <c r="CH149" i="2"/>
  <c r="CI150" i="2"/>
  <c r="CJ151" i="2"/>
  <c r="CK152" i="2"/>
  <c r="CL153" i="2"/>
  <c r="CM154" i="2"/>
  <c r="CN155" i="2"/>
  <c r="CO156" i="2"/>
  <c r="CP157" i="2"/>
  <c r="CQ158" i="2"/>
  <c r="CR159" i="2"/>
  <c r="CS160" i="2"/>
  <c r="CT161" i="2"/>
  <c r="CU162" i="2"/>
  <c r="CV163" i="2"/>
  <c r="CW164" i="2"/>
  <c r="CG149" i="2"/>
  <c r="CH150" i="2"/>
  <c r="CI151" i="2"/>
  <c r="CJ152" i="2"/>
  <c r="CK153" i="2"/>
  <c r="CL154" i="2"/>
  <c r="CM155" i="2"/>
  <c r="CN156" i="2"/>
  <c r="CO157" i="2"/>
  <c r="CP158" i="2"/>
  <c r="CQ159" i="2"/>
  <c r="CR160" i="2"/>
  <c r="CS161" i="2"/>
  <c r="CT162" i="2"/>
  <c r="CU163" i="2"/>
  <c r="CV164" i="2"/>
  <c r="CW165" i="2"/>
  <c r="CG150" i="2"/>
  <c r="CH151" i="2"/>
  <c r="CI152" i="2"/>
  <c r="CJ153" i="2"/>
  <c r="CK154" i="2"/>
  <c r="CL155" i="2"/>
  <c r="CM156" i="2"/>
  <c r="CN157" i="2"/>
  <c r="CO158" i="2"/>
  <c r="CP159" i="2"/>
  <c r="CQ160" i="2"/>
  <c r="CR161" i="2"/>
  <c r="CS162" i="2"/>
  <c r="CT163" i="2"/>
  <c r="CU164" i="2"/>
  <c r="CV165" i="2"/>
  <c r="CW166" i="2"/>
  <c r="CG151" i="2"/>
  <c r="CH152" i="2"/>
  <c r="CI153" i="2"/>
  <c r="CJ154" i="2"/>
  <c r="CK155" i="2"/>
  <c r="CL156" i="2"/>
  <c r="CM157" i="2"/>
  <c r="CN158" i="2"/>
  <c r="CO159" i="2"/>
  <c r="CP160" i="2"/>
  <c r="CQ161" i="2"/>
  <c r="CR162" i="2"/>
  <c r="CS163" i="2"/>
  <c r="CT164" i="2"/>
  <c r="CU165" i="2"/>
  <c r="CV166" i="2"/>
  <c r="CW167" i="2"/>
  <c r="CG152" i="2"/>
  <c r="CH153" i="2"/>
  <c r="CI154" i="2"/>
  <c r="CJ155" i="2"/>
  <c r="CK156" i="2"/>
  <c r="CL157" i="2"/>
  <c r="CM158" i="2"/>
  <c r="CN159" i="2"/>
  <c r="CO160" i="2"/>
  <c r="CP161" i="2"/>
  <c r="CQ162" i="2"/>
  <c r="CR163" i="2"/>
  <c r="CS164" i="2"/>
  <c r="CT165" i="2"/>
  <c r="CU166" i="2"/>
  <c r="CV167" i="2"/>
  <c r="CW168" i="2"/>
  <c r="CG153" i="2"/>
  <c r="CH154" i="2"/>
  <c r="CI155" i="2"/>
  <c r="CJ156" i="2"/>
  <c r="CK157" i="2"/>
  <c r="CL158" i="2"/>
  <c r="CM159" i="2"/>
  <c r="CN160" i="2"/>
  <c r="CO161" i="2"/>
  <c r="CP162" i="2"/>
  <c r="CQ163" i="2"/>
  <c r="CR164" i="2"/>
  <c r="CS165" i="2"/>
  <c r="CT166" i="2"/>
  <c r="CU167" i="2"/>
  <c r="CV168" i="2"/>
  <c r="CW169" i="2"/>
  <c r="CG154" i="2"/>
  <c r="CH155" i="2"/>
  <c r="CI156" i="2"/>
  <c r="CJ157" i="2"/>
  <c r="CK158" i="2"/>
  <c r="CL159" i="2"/>
  <c r="CM160" i="2"/>
  <c r="CN161" i="2"/>
  <c r="CO162" i="2"/>
  <c r="CP163" i="2"/>
  <c r="CQ164" i="2"/>
  <c r="CR165" i="2"/>
  <c r="CS166" i="2"/>
  <c r="CT167" i="2"/>
  <c r="CU168" i="2"/>
  <c r="CV169" i="2"/>
  <c r="CW170" i="2"/>
  <c r="CG155" i="2"/>
  <c r="CH156" i="2"/>
  <c r="CI157" i="2"/>
  <c r="CJ158" i="2"/>
  <c r="CK159" i="2"/>
  <c r="CL160" i="2"/>
  <c r="CM161" i="2"/>
  <c r="CN162" i="2"/>
  <c r="CO163" i="2"/>
  <c r="CP164" i="2"/>
  <c r="CQ165" i="2"/>
  <c r="CR166" i="2"/>
  <c r="CS167" i="2"/>
  <c r="CT168" i="2"/>
  <c r="CU169" i="2"/>
  <c r="CV170" i="2"/>
  <c r="CW171" i="2"/>
  <c r="CG156" i="2"/>
  <c r="CH157" i="2"/>
  <c r="CI158" i="2"/>
  <c r="CJ159" i="2"/>
  <c r="CK160" i="2"/>
  <c r="CL161" i="2"/>
  <c r="CM162" i="2"/>
  <c r="CN163" i="2"/>
  <c r="CO164" i="2"/>
  <c r="CP165" i="2"/>
  <c r="CQ166" i="2"/>
  <c r="CR167" i="2"/>
  <c r="CS168" i="2"/>
  <c r="CT169" i="2"/>
  <c r="CU170" i="2"/>
  <c r="CV171" i="2"/>
  <c r="CW172" i="2"/>
  <c r="CG157" i="2"/>
  <c r="CH158" i="2"/>
  <c r="CI159" i="2"/>
  <c r="CJ160" i="2"/>
  <c r="CK161" i="2"/>
  <c r="CL162" i="2"/>
  <c r="CM163" i="2"/>
  <c r="CN164" i="2"/>
  <c r="CO165" i="2"/>
  <c r="CP166" i="2"/>
  <c r="CQ167" i="2"/>
  <c r="CR168" i="2"/>
  <c r="CS169" i="2"/>
  <c r="CT170" i="2"/>
  <c r="CU171" i="2"/>
  <c r="CV172" i="2"/>
  <c r="CW173" i="2"/>
  <c r="CG158" i="2"/>
  <c r="CH159" i="2"/>
  <c r="CI160" i="2"/>
  <c r="CJ161" i="2"/>
  <c r="CK162" i="2"/>
  <c r="CL163" i="2"/>
  <c r="CM164" i="2"/>
  <c r="CN165" i="2"/>
  <c r="CO166" i="2"/>
  <c r="CP167" i="2"/>
  <c r="CQ168" i="2"/>
  <c r="CR169" i="2"/>
  <c r="CS170" i="2"/>
  <c r="CT171" i="2"/>
  <c r="CU172" i="2"/>
  <c r="CV173" i="2"/>
  <c r="CW174" i="2"/>
  <c r="CG159" i="2"/>
  <c r="CH160" i="2"/>
  <c r="CI161" i="2"/>
  <c r="CJ162" i="2"/>
  <c r="CK163" i="2"/>
  <c r="CL164" i="2"/>
  <c r="CM165" i="2"/>
  <c r="CN166" i="2"/>
  <c r="CO167" i="2"/>
  <c r="CP168" i="2"/>
  <c r="CQ169" i="2"/>
  <c r="CR170" i="2"/>
  <c r="CS171" i="2"/>
  <c r="CT172" i="2"/>
  <c r="CU173" i="2"/>
  <c r="CV174" i="2"/>
  <c r="CW175" i="2"/>
  <c r="CG160" i="2"/>
  <c r="CH161" i="2"/>
  <c r="CI162" i="2"/>
  <c r="CJ163" i="2"/>
  <c r="CK164" i="2"/>
  <c r="CL165" i="2"/>
  <c r="CM166" i="2"/>
  <c r="CN167" i="2"/>
  <c r="CO168" i="2"/>
  <c r="CP169" i="2"/>
  <c r="CQ170" i="2"/>
  <c r="CR171" i="2"/>
  <c r="CS172" i="2"/>
  <c r="CT173" i="2"/>
  <c r="CU174" i="2"/>
  <c r="CV175" i="2"/>
  <c r="CW176" i="2"/>
  <c r="CG161" i="2"/>
  <c r="CH162" i="2"/>
  <c r="CI163" i="2"/>
  <c r="CJ164" i="2"/>
  <c r="CK165" i="2"/>
  <c r="CL166" i="2"/>
  <c r="CM167" i="2"/>
  <c r="CN168" i="2"/>
  <c r="CO169" i="2"/>
  <c r="CP170" i="2"/>
  <c r="CQ171" i="2"/>
  <c r="CR172" i="2"/>
  <c r="CS173" i="2"/>
  <c r="CT174" i="2"/>
  <c r="CU175" i="2"/>
  <c r="CV176" i="2"/>
  <c r="CW177" i="2"/>
  <c r="CG162" i="2"/>
  <c r="CH163" i="2"/>
  <c r="CI164" i="2"/>
  <c r="CJ165" i="2"/>
  <c r="CK166" i="2"/>
  <c r="CL167" i="2"/>
  <c r="CM168" i="2"/>
  <c r="CN169" i="2"/>
  <c r="CO170" i="2"/>
  <c r="CP171" i="2"/>
  <c r="CQ172" i="2"/>
  <c r="CR173" i="2"/>
  <c r="CS174" i="2"/>
  <c r="CT175" i="2"/>
  <c r="CU176" i="2"/>
  <c r="CV177" i="2"/>
  <c r="CW178" i="2"/>
  <c r="CG163" i="2"/>
  <c r="CH164" i="2"/>
  <c r="CI165" i="2"/>
  <c r="CJ166" i="2"/>
  <c r="CK167" i="2"/>
  <c r="CL168" i="2"/>
  <c r="CM169" i="2"/>
  <c r="CN170" i="2"/>
  <c r="CO171" i="2"/>
  <c r="CP172" i="2"/>
  <c r="CQ173" i="2"/>
  <c r="CR174" i="2"/>
  <c r="CS175" i="2"/>
  <c r="CT176" i="2"/>
  <c r="CU177" i="2"/>
  <c r="CV178" i="2"/>
  <c r="CW179" i="2"/>
  <c r="CG164" i="2"/>
  <c r="CH165" i="2"/>
  <c r="CI166" i="2"/>
  <c r="CJ167" i="2"/>
  <c r="CK168" i="2"/>
  <c r="CL169" i="2"/>
  <c r="CM170" i="2"/>
  <c r="CN171" i="2"/>
  <c r="CO172" i="2"/>
  <c r="CP173" i="2"/>
  <c r="CQ174" i="2"/>
  <c r="CR175" i="2"/>
  <c r="CS176" i="2"/>
  <c r="CT177" i="2"/>
  <c r="CU178" i="2"/>
  <c r="CV179" i="2"/>
  <c r="CW180" i="2"/>
  <c r="CG165" i="2"/>
  <c r="CH166" i="2"/>
  <c r="CI167" i="2"/>
  <c r="CJ168" i="2"/>
  <c r="CK169" i="2"/>
  <c r="CL170" i="2"/>
  <c r="CM171" i="2"/>
  <c r="CN172" i="2"/>
  <c r="CO173" i="2"/>
  <c r="CP174" i="2"/>
  <c r="CQ175" i="2"/>
  <c r="CR176" i="2"/>
  <c r="CS177" i="2"/>
  <c r="CT178" i="2"/>
  <c r="CU179" i="2"/>
  <c r="CV180" i="2"/>
  <c r="CW181" i="2"/>
  <c r="CG166" i="2"/>
  <c r="CH167" i="2"/>
  <c r="CI168" i="2"/>
  <c r="CJ169" i="2"/>
  <c r="CK170" i="2"/>
  <c r="CL171" i="2"/>
  <c r="CM172" i="2"/>
  <c r="CN173" i="2"/>
  <c r="CO174" i="2"/>
  <c r="CP175" i="2"/>
  <c r="CQ176" i="2"/>
  <c r="CR177" i="2"/>
  <c r="CS178" i="2"/>
  <c r="CT179" i="2"/>
  <c r="CU180" i="2"/>
  <c r="CV181" i="2"/>
  <c r="CW182" i="2"/>
  <c r="CG167" i="2"/>
  <c r="CH168" i="2"/>
  <c r="CI169" i="2"/>
  <c r="CJ170" i="2"/>
  <c r="CK171" i="2"/>
  <c r="CL172" i="2"/>
  <c r="CM173" i="2"/>
  <c r="CN174" i="2"/>
  <c r="CO175" i="2"/>
  <c r="CP176" i="2"/>
  <c r="CQ177" i="2"/>
  <c r="CR178" i="2"/>
  <c r="CS179" i="2"/>
  <c r="CT180" i="2"/>
  <c r="CU181" i="2"/>
  <c r="CV182" i="2"/>
  <c r="CW183" i="2"/>
  <c r="CG168" i="2"/>
  <c r="CH169" i="2"/>
  <c r="CI170" i="2"/>
  <c r="CJ171" i="2"/>
  <c r="CK172" i="2"/>
  <c r="CL173" i="2"/>
  <c r="CM174" i="2"/>
  <c r="CN175" i="2"/>
  <c r="CO176" i="2"/>
  <c r="CP177" i="2"/>
  <c r="CQ178" i="2"/>
  <c r="CR179" i="2"/>
  <c r="CS180" i="2"/>
  <c r="CT181" i="2"/>
  <c r="CU182" i="2"/>
  <c r="CV183" i="2"/>
  <c r="CW184" i="2"/>
  <c r="CG169" i="2"/>
  <c r="CH170" i="2"/>
  <c r="CI171" i="2"/>
  <c r="CJ172" i="2"/>
  <c r="CK173" i="2"/>
  <c r="CL174" i="2"/>
  <c r="CM175" i="2"/>
  <c r="CN176" i="2"/>
  <c r="CO177" i="2"/>
  <c r="CP178" i="2"/>
  <c r="CQ179" i="2"/>
  <c r="CR180" i="2"/>
  <c r="CS181" i="2"/>
  <c r="CT182" i="2"/>
  <c r="CU183" i="2"/>
  <c r="CV184" i="2"/>
  <c r="CW185" i="2"/>
  <c r="CG170" i="2"/>
  <c r="CH171" i="2"/>
  <c r="CI172" i="2"/>
  <c r="CJ173" i="2"/>
  <c r="CK174" i="2"/>
  <c r="CL175" i="2"/>
  <c r="CM176" i="2"/>
  <c r="CN177" i="2"/>
  <c r="CO178" i="2"/>
  <c r="CP179" i="2"/>
  <c r="CQ180" i="2"/>
  <c r="CR181" i="2"/>
  <c r="CS182" i="2"/>
  <c r="CT183" i="2"/>
  <c r="CU184" i="2"/>
  <c r="CV185" i="2"/>
  <c r="CW186" i="2"/>
  <c r="CG171" i="2"/>
  <c r="CH172" i="2"/>
  <c r="CI173" i="2"/>
  <c r="CJ174" i="2"/>
  <c r="CK175" i="2"/>
  <c r="CL176" i="2"/>
  <c r="CM177" i="2"/>
  <c r="CN178" i="2"/>
  <c r="CO179" i="2"/>
  <c r="CP180" i="2"/>
  <c r="CQ181" i="2"/>
  <c r="CR182" i="2"/>
  <c r="CS183" i="2"/>
  <c r="CT184" i="2"/>
  <c r="CU185" i="2"/>
  <c r="CV186" i="2"/>
  <c r="CW187" i="2"/>
  <c r="CG172" i="2"/>
  <c r="CH173" i="2"/>
  <c r="CI174" i="2"/>
  <c r="CJ175" i="2"/>
  <c r="CK176" i="2"/>
  <c r="CL177" i="2"/>
  <c r="CM178" i="2"/>
  <c r="CN179" i="2"/>
  <c r="CO180" i="2"/>
  <c r="CP181" i="2"/>
  <c r="CQ182" i="2"/>
  <c r="CR183" i="2"/>
  <c r="CS184" i="2"/>
  <c r="CT185" i="2"/>
  <c r="CU186" i="2"/>
  <c r="CV187" i="2"/>
  <c r="CW188" i="2"/>
  <c r="CG173" i="2"/>
  <c r="CH174" i="2"/>
  <c r="CI175" i="2"/>
  <c r="CJ176" i="2"/>
  <c r="CK177" i="2"/>
  <c r="CL178" i="2"/>
  <c r="CM179" i="2"/>
  <c r="CN180" i="2"/>
  <c r="CO181" i="2"/>
  <c r="CP182" i="2"/>
  <c r="CQ183" i="2"/>
  <c r="CR184" i="2"/>
  <c r="CS185" i="2"/>
  <c r="CT186" i="2"/>
  <c r="CU187" i="2"/>
  <c r="CV188" i="2"/>
  <c r="CW189" i="2"/>
  <c r="CG174" i="2"/>
  <c r="CH175" i="2"/>
  <c r="CI176" i="2"/>
  <c r="CJ177" i="2"/>
  <c r="CK178" i="2"/>
  <c r="CL179" i="2"/>
  <c r="CM180" i="2"/>
  <c r="CN181" i="2"/>
  <c r="CO182" i="2"/>
  <c r="CP183" i="2"/>
  <c r="CQ184" i="2"/>
  <c r="CR185" i="2"/>
  <c r="CS186" i="2"/>
  <c r="CT187" i="2"/>
  <c r="CU188" i="2"/>
  <c r="CV189" i="2"/>
  <c r="CW190" i="2"/>
  <c r="CG175" i="2"/>
  <c r="CH176" i="2"/>
  <c r="CI177" i="2"/>
  <c r="CJ178" i="2"/>
  <c r="CK179" i="2"/>
  <c r="CL180" i="2"/>
  <c r="CM181" i="2"/>
  <c r="CN182" i="2"/>
  <c r="CO183" i="2"/>
  <c r="CP184" i="2"/>
  <c r="CQ185" i="2"/>
  <c r="CR186" i="2"/>
  <c r="CS187" i="2"/>
  <c r="CT188" i="2"/>
  <c r="CU189" i="2"/>
  <c r="CV190" i="2"/>
  <c r="CW191" i="2"/>
  <c r="CG176" i="2"/>
  <c r="CH177" i="2"/>
  <c r="CI178" i="2"/>
  <c r="CJ179" i="2"/>
  <c r="CK180" i="2"/>
  <c r="CL181" i="2"/>
  <c r="CM182" i="2"/>
  <c r="CN183" i="2"/>
  <c r="CO184" i="2"/>
  <c r="CP185" i="2"/>
  <c r="CQ186" i="2"/>
  <c r="CR187" i="2"/>
  <c r="CS188" i="2"/>
  <c r="CT189" i="2"/>
  <c r="CU190" i="2"/>
  <c r="CV191" i="2"/>
  <c r="CW192" i="2"/>
  <c r="CG177" i="2"/>
  <c r="CH178" i="2"/>
  <c r="CI179" i="2"/>
  <c r="CJ180" i="2"/>
  <c r="CK181" i="2"/>
  <c r="CL182" i="2"/>
  <c r="CM183" i="2"/>
  <c r="CN184" i="2"/>
  <c r="CO185" i="2"/>
  <c r="CP186" i="2"/>
  <c r="CQ187" i="2"/>
  <c r="CR188" i="2"/>
  <c r="CS189" i="2"/>
  <c r="CT190" i="2"/>
  <c r="CU191" i="2"/>
  <c r="CV192" i="2"/>
  <c r="CW193" i="2"/>
  <c r="CG178" i="2"/>
  <c r="CH179" i="2"/>
  <c r="CI180" i="2"/>
  <c r="CJ181" i="2"/>
  <c r="CK182" i="2"/>
  <c r="CL183" i="2"/>
  <c r="CM184" i="2"/>
  <c r="CN185" i="2"/>
  <c r="CO186" i="2"/>
  <c r="CP187" i="2"/>
  <c r="CQ188" i="2"/>
  <c r="CR189" i="2"/>
  <c r="CS190" i="2"/>
  <c r="CT191" i="2"/>
  <c r="CU192" i="2"/>
  <c r="CV193" i="2"/>
  <c r="CW194" i="2"/>
  <c r="CG179" i="2"/>
  <c r="CH180" i="2"/>
  <c r="CI181" i="2"/>
  <c r="CJ182" i="2"/>
  <c r="CK183" i="2"/>
  <c r="CL184" i="2"/>
  <c r="CM185" i="2"/>
  <c r="CN186" i="2"/>
  <c r="CO187" i="2"/>
  <c r="CP188" i="2"/>
  <c r="CQ189" i="2"/>
  <c r="CR190" i="2"/>
  <c r="CS191" i="2"/>
  <c r="CT192" i="2"/>
  <c r="CU193" i="2"/>
  <c r="CV194" i="2"/>
  <c r="CW195" i="2"/>
  <c r="CG180" i="2"/>
  <c r="CH181" i="2"/>
  <c r="CI182" i="2"/>
  <c r="CJ183" i="2"/>
  <c r="CK184" i="2"/>
  <c r="CL185" i="2"/>
  <c r="CM186" i="2"/>
  <c r="CN187" i="2"/>
  <c r="CO188" i="2"/>
  <c r="CP189" i="2"/>
  <c r="CQ190" i="2"/>
  <c r="CR191" i="2"/>
  <c r="CS192" i="2"/>
  <c r="CT193" i="2"/>
  <c r="CU194" i="2"/>
  <c r="CV195" i="2"/>
  <c r="CW196" i="2"/>
  <c r="CG181" i="2"/>
  <c r="CH182" i="2"/>
  <c r="CI183" i="2"/>
  <c r="CJ184" i="2"/>
  <c r="CK185" i="2"/>
  <c r="CL186" i="2"/>
  <c r="CM187" i="2"/>
  <c r="CN188" i="2"/>
  <c r="CO189" i="2"/>
  <c r="CP190" i="2"/>
  <c r="CQ191" i="2"/>
  <c r="CR192" i="2"/>
  <c r="CS193" i="2"/>
  <c r="CT194" i="2"/>
  <c r="CU195" i="2"/>
  <c r="CV196" i="2"/>
  <c r="CW197" i="2"/>
  <c r="CG182" i="2"/>
  <c r="CH183" i="2"/>
  <c r="CI184" i="2"/>
  <c r="CJ185" i="2"/>
  <c r="CK186" i="2"/>
  <c r="CL187" i="2"/>
  <c r="CM188" i="2"/>
  <c r="CN189" i="2"/>
  <c r="CO190" i="2"/>
  <c r="CP191" i="2"/>
  <c r="CQ192" i="2"/>
  <c r="CR193" i="2"/>
  <c r="CS194" i="2"/>
  <c r="CT195" i="2"/>
  <c r="CU196" i="2"/>
  <c r="CV197" i="2"/>
  <c r="CW198" i="2"/>
  <c r="CG183" i="2"/>
  <c r="CH184" i="2"/>
  <c r="CI185" i="2"/>
  <c r="CJ186" i="2"/>
  <c r="CK187" i="2"/>
  <c r="CL188" i="2"/>
  <c r="CM189" i="2"/>
  <c r="CN190" i="2"/>
  <c r="CO191" i="2"/>
  <c r="CP192" i="2"/>
  <c r="CQ193" i="2"/>
  <c r="CR194" i="2"/>
  <c r="CS195" i="2"/>
  <c r="CT196" i="2"/>
  <c r="CU197" i="2"/>
  <c r="CV198" i="2"/>
  <c r="CW199" i="2"/>
  <c r="CG184" i="2"/>
  <c r="CH185" i="2"/>
  <c r="CI186" i="2"/>
  <c r="CJ187" i="2"/>
  <c r="CK188" i="2"/>
  <c r="CL189" i="2"/>
  <c r="CM190" i="2"/>
  <c r="CN191" i="2"/>
  <c r="CO192" i="2"/>
  <c r="CP193" i="2"/>
  <c r="CQ194" i="2"/>
  <c r="CR195" i="2"/>
  <c r="CS196" i="2"/>
  <c r="CT197" i="2"/>
  <c r="CU198" i="2"/>
  <c r="CV199" i="2"/>
  <c r="CW200" i="2"/>
  <c r="CG185" i="2"/>
  <c r="CH186" i="2"/>
  <c r="CI187" i="2"/>
  <c r="CJ188" i="2"/>
  <c r="CK189" i="2"/>
  <c r="CL190" i="2"/>
  <c r="CM191" i="2"/>
  <c r="CN192" i="2"/>
  <c r="CO193" i="2"/>
  <c r="CP194" i="2"/>
  <c r="CQ195" i="2"/>
  <c r="CR196" i="2"/>
  <c r="CS197" i="2"/>
  <c r="CT198" i="2"/>
  <c r="CU199" i="2"/>
  <c r="CV200" i="2"/>
  <c r="CW201" i="2"/>
  <c r="CG186" i="2"/>
  <c r="CH187" i="2"/>
  <c r="CI188" i="2"/>
  <c r="CK190" i="2"/>
  <c r="CL191" i="2"/>
  <c r="CM192" i="2"/>
  <c r="CN193" i="2"/>
  <c r="CO194" i="2"/>
  <c r="CP195" i="2"/>
  <c r="CQ196" i="2"/>
  <c r="CR197" i="2"/>
  <c r="CS198" i="2"/>
  <c r="CT199" i="2"/>
  <c r="CU200" i="2"/>
  <c r="CV201" i="2"/>
  <c r="CW202" i="2"/>
  <c r="BQ72" i="2"/>
  <c r="BR73" i="2"/>
  <c r="BS74" i="2"/>
  <c r="BT75" i="2"/>
  <c r="BU76" i="2"/>
  <c r="BV77" i="2"/>
  <c r="BW78" i="2"/>
  <c r="BX79" i="2"/>
  <c r="BY80" i="2"/>
  <c r="BZ81" i="2"/>
  <c r="CA82" i="2"/>
  <c r="CB83" i="2"/>
  <c r="CC84" i="2"/>
  <c r="CD85" i="2"/>
  <c r="CE86" i="2"/>
  <c r="CF87" i="2"/>
  <c r="BQ73" i="2"/>
  <c r="BR74" i="2"/>
  <c r="BS75" i="2"/>
  <c r="BT76" i="2"/>
  <c r="BU77" i="2"/>
  <c r="BV78" i="2"/>
  <c r="BW79" i="2"/>
  <c r="BX80" i="2"/>
  <c r="BY81" i="2"/>
  <c r="BZ82" i="2"/>
  <c r="CA83" i="2"/>
  <c r="CB84" i="2"/>
  <c r="CC85" i="2"/>
  <c r="CD86" i="2"/>
  <c r="CE87" i="2"/>
  <c r="CF88" i="2"/>
  <c r="BQ74" i="2"/>
  <c r="BR75" i="2"/>
  <c r="BS76" i="2"/>
  <c r="BT77" i="2"/>
  <c r="BU78" i="2"/>
  <c r="BV79" i="2"/>
  <c r="BW80" i="2"/>
  <c r="BX81" i="2"/>
  <c r="BY82" i="2"/>
  <c r="BZ83" i="2"/>
  <c r="CA84" i="2"/>
  <c r="CB85" i="2"/>
  <c r="CC86" i="2"/>
  <c r="CD87" i="2"/>
  <c r="CE88" i="2"/>
  <c r="CF89" i="2"/>
  <c r="BQ75" i="2"/>
  <c r="BR76" i="2"/>
  <c r="BS77" i="2"/>
  <c r="BT78" i="2"/>
  <c r="BU79" i="2"/>
  <c r="BV80" i="2"/>
  <c r="BW81" i="2"/>
  <c r="BX82" i="2"/>
  <c r="BY83" i="2"/>
  <c r="BZ84" i="2"/>
  <c r="CA85" i="2"/>
  <c r="CB86" i="2"/>
  <c r="CC87" i="2"/>
  <c r="CD88" i="2"/>
  <c r="CE89" i="2"/>
  <c r="CF90" i="2"/>
  <c r="BQ76" i="2"/>
  <c r="BR77" i="2"/>
  <c r="BS78" i="2"/>
  <c r="BT79" i="2"/>
  <c r="BU80" i="2"/>
  <c r="BV81" i="2"/>
  <c r="BW82" i="2"/>
  <c r="BX83" i="2"/>
  <c r="BY84" i="2"/>
  <c r="BZ85" i="2"/>
  <c r="CA86" i="2"/>
  <c r="CB87" i="2"/>
  <c r="CC88" i="2"/>
  <c r="CD89" i="2"/>
  <c r="CE90" i="2"/>
  <c r="CF91" i="2"/>
  <c r="BQ77" i="2"/>
  <c r="BR78" i="2"/>
  <c r="BS79" i="2"/>
  <c r="BT80" i="2"/>
  <c r="BU81" i="2"/>
  <c r="BV82" i="2"/>
  <c r="BW83" i="2"/>
  <c r="BX84" i="2"/>
  <c r="BY85" i="2"/>
  <c r="BZ86" i="2"/>
  <c r="CA87" i="2"/>
  <c r="CB88" i="2"/>
  <c r="CC89" i="2"/>
  <c r="CD90" i="2"/>
  <c r="CE91" i="2"/>
  <c r="CF92" i="2"/>
  <c r="BQ78" i="2"/>
  <c r="BR79" i="2"/>
  <c r="BS80" i="2"/>
  <c r="BT81" i="2"/>
  <c r="BU82" i="2"/>
  <c r="BV83" i="2"/>
  <c r="BW84" i="2"/>
  <c r="BX85" i="2"/>
  <c r="BY86" i="2"/>
  <c r="BZ87" i="2"/>
  <c r="CA88" i="2"/>
  <c r="CB89" i="2"/>
  <c r="CC90" i="2"/>
  <c r="CD91" i="2"/>
  <c r="CE92" i="2"/>
  <c r="CF93" i="2"/>
  <c r="BQ79" i="2"/>
  <c r="BR80" i="2"/>
  <c r="BS81" i="2"/>
  <c r="BT82" i="2"/>
  <c r="BU83" i="2"/>
  <c r="BV84" i="2"/>
  <c r="BW85" i="2"/>
  <c r="BX86" i="2"/>
  <c r="BY87" i="2"/>
  <c r="BZ88" i="2"/>
  <c r="CA89" i="2"/>
  <c r="CB90" i="2"/>
  <c r="CC91" i="2"/>
  <c r="CD92" i="2"/>
  <c r="CE93" i="2"/>
  <c r="CF94" i="2"/>
  <c r="BQ80" i="2"/>
  <c r="BR81" i="2"/>
  <c r="BS82" i="2"/>
  <c r="BT83" i="2"/>
  <c r="BU84" i="2"/>
  <c r="BV85" i="2"/>
  <c r="BW86" i="2"/>
  <c r="BX87" i="2"/>
  <c r="BY88" i="2"/>
  <c r="BZ89" i="2"/>
  <c r="CA90" i="2"/>
  <c r="CB91" i="2"/>
  <c r="CC92" i="2"/>
  <c r="CD93" i="2"/>
  <c r="CE94" i="2"/>
  <c r="CF95" i="2"/>
  <c r="BQ81" i="2"/>
  <c r="BR82" i="2"/>
  <c r="BS83" i="2"/>
  <c r="BT84" i="2"/>
  <c r="BU85" i="2"/>
  <c r="BV86" i="2"/>
  <c r="BW87" i="2"/>
  <c r="BX88" i="2"/>
  <c r="BY89" i="2"/>
  <c r="BZ90" i="2"/>
  <c r="CA91" i="2"/>
  <c r="CB92" i="2"/>
  <c r="CC93" i="2"/>
  <c r="CD94" i="2"/>
  <c r="CE95" i="2"/>
  <c r="CF96" i="2"/>
  <c r="BQ82" i="2"/>
  <c r="BR83" i="2"/>
  <c r="BS84" i="2"/>
  <c r="BT85" i="2"/>
  <c r="BU86" i="2"/>
  <c r="BV87" i="2"/>
  <c r="BW88" i="2"/>
  <c r="BX89" i="2"/>
  <c r="BY90" i="2"/>
  <c r="BZ91" i="2"/>
  <c r="CA92" i="2"/>
  <c r="CB93" i="2"/>
  <c r="CC94" i="2"/>
  <c r="CD95" i="2"/>
  <c r="CE96" i="2"/>
  <c r="CF97" i="2"/>
  <c r="BQ83" i="2"/>
  <c r="BR84" i="2"/>
  <c r="BS85" i="2"/>
  <c r="BT86" i="2"/>
  <c r="BU87" i="2"/>
  <c r="BV88" i="2"/>
  <c r="BW89" i="2"/>
  <c r="BX90" i="2"/>
  <c r="BY91" i="2"/>
  <c r="BZ92" i="2"/>
  <c r="CA93" i="2"/>
  <c r="CB94" i="2"/>
  <c r="CC95" i="2"/>
  <c r="CD96" i="2"/>
  <c r="CE97" i="2"/>
  <c r="CF98" i="2"/>
  <c r="BQ84" i="2"/>
  <c r="BR85" i="2"/>
  <c r="BS86" i="2"/>
  <c r="BT87" i="2"/>
  <c r="BU88" i="2"/>
  <c r="BV89" i="2"/>
  <c r="BW90" i="2"/>
  <c r="BX91" i="2"/>
  <c r="BY92" i="2"/>
  <c r="BZ93" i="2"/>
  <c r="CA94" i="2"/>
  <c r="CB95" i="2"/>
  <c r="CC96" i="2"/>
  <c r="CD97" i="2"/>
  <c r="CE98" i="2"/>
  <c r="CF99" i="2"/>
  <c r="BQ85" i="2"/>
  <c r="BR86" i="2"/>
  <c r="BS87" i="2"/>
  <c r="BT88" i="2"/>
  <c r="BU89" i="2"/>
  <c r="BV90" i="2"/>
  <c r="BW91" i="2"/>
  <c r="BX92" i="2"/>
  <c r="BY93" i="2"/>
  <c r="BZ94" i="2"/>
  <c r="CA95" i="2"/>
  <c r="CB96" i="2"/>
  <c r="CC97" i="2"/>
  <c r="CD98" i="2"/>
  <c r="CE99" i="2"/>
  <c r="CF100" i="2"/>
  <c r="BQ86" i="2"/>
  <c r="BR87" i="2"/>
  <c r="BS88" i="2"/>
  <c r="BT89" i="2"/>
  <c r="BU90" i="2"/>
  <c r="BV91" i="2"/>
  <c r="BW92" i="2"/>
  <c r="BX93" i="2"/>
  <c r="BY94" i="2"/>
  <c r="BZ95" i="2"/>
  <c r="CA96" i="2"/>
  <c r="CB97" i="2"/>
  <c r="CC98" i="2"/>
  <c r="CD99" i="2"/>
  <c r="CE100" i="2"/>
  <c r="CF101" i="2"/>
  <c r="BQ87" i="2"/>
  <c r="BR88" i="2"/>
  <c r="BS89" i="2"/>
  <c r="BT90" i="2"/>
  <c r="BU91" i="2"/>
  <c r="BV92" i="2"/>
  <c r="BW93" i="2"/>
  <c r="BX94" i="2"/>
  <c r="BY95" i="2"/>
  <c r="BZ96" i="2"/>
  <c r="CA97" i="2"/>
  <c r="CB98" i="2"/>
  <c r="CC99" i="2"/>
  <c r="CD100" i="2"/>
  <c r="CE101" i="2"/>
  <c r="CF102" i="2"/>
  <c r="BQ88" i="2"/>
  <c r="BR89" i="2"/>
  <c r="BS90" i="2"/>
  <c r="BT91" i="2"/>
  <c r="BU92" i="2"/>
  <c r="BV93" i="2"/>
  <c r="BW94" i="2"/>
  <c r="BX95" i="2"/>
  <c r="BY96" i="2"/>
  <c r="BZ97" i="2"/>
  <c r="CA98" i="2"/>
  <c r="CB99" i="2"/>
  <c r="CC100" i="2"/>
  <c r="CD101" i="2"/>
  <c r="CE102" i="2"/>
  <c r="CF103" i="2"/>
  <c r="BQ89" i="2"/>
  <c r="BR90" i="2"/>
  <c r="BS91" i="2"/>
  <c r="BT92" i="2"/>
  <c r="BU93" i="2"/>
  <c r="BV94" i="2"/>
  <c r="BW95" i="2"/>
  <c r="BX96" i="2"/>
  <c r="BY97" i="2"/>
  <c r="BZ98" i="2"/>
  <c r="CA99" i="2"/>
  <c r="CB100" i="2"/>
  <c r="CC101" i="2"/>
  <c r="CD102" i="2"/>
  <c r="CE103" i="2"/>
  <c r="CF104" i="2"/>
  <c r="BQ90" i="2"/>
  <c r="BR91" i="2"/>
  <c r="BS92" i="2"/>
  <c r="BT93" i="2"/>
  <c r="BU94" i="2"/>
  <c r="BV95" i="2"/>
  <c r="BW96" i="2"/>
  <c r="BX97" i="2"/>
  <c r="BY98" i="2"/>
  <c r="BZ99" i="2"/>
  <c r="CA100" i="2"/>
  <c r="CB101" i="2"/>
  <c r="CC102" i="2"/>
  <c r="CD103" i="2"/>
  <c r="CE104" i="2"/>
  <c r="CF105" i="2"/>
  <c r="BQ91" i="2"/>
  <c r="BR92" i="2"/>
  <c r="BS93" i="2"/>
  <c r="BT94" i="2"/>
  <c r="BU95" i="2"/>
  <c r="BV96" i="2"/>
  <c r="BW97" i="2"/>
  <c r="BX98" i="2"/>
  <c r="BY99" i="2"/>
  <c r="BZ100" i="2"/>
  <c r="CA101" i="2"/>
  <c r="CB102" i="2"/>
  <c r="CC103" i="2"/>
  <c r="CD104" i="2"/>
  <c r="CE105" i="2"/>
  <c r="CF106" i="2"/>
  <c r="BQ92" i="2"/>
  <c r="BR93" i="2"/>
  <c r="BS94" i="2"/>
  <c r="BT95" i="2"/>
  <c r="BU96" i="2"/>
  <c r="BV97" i="2"/>
  <c r="BW98" i="2"/>
  <c r="BX99" i="2"/>
  <c r="BY100" i="2"/>
  <c r="BZ101" i="2"/>
  <c r="CA102" i="2"/>
  <c r="CB103" i="2"/>
  <c r="CC104" i="2"/>
  <c r="CD105" i="2"/>
  <c r="CE106" i="2"/>
  <c r="CF107" i="2"/>
  <c r="BQ93" i="2"/>
  <c r="BR94" i="2"/>
  <c r="BS95" i="2"/>
  <c r="BT96" i="2"/>
  <c r="BU97" i="2"/>
  <c r="BV98" i="2"/>
  <c r="BW99" i="2"/>
  <c r="BX100" i="2"/>
  <c r="BY101" i="2"/>
  <c r="BZ102" i="2"/>
  <c r="CA103" i="2"/>
  <c r="CB104" i="2"/>
  <c r="CC105" i="2"/>
  <c r="CD106" i="2"/>
  <c r="CE107" i="2"/>
  <c r="CF108" i="2"/>
  <c r="BQ94" i="2"/>
  <c r="BR95" i="2"/>
  <c r="BS96" i="2"/>
  <c r="BT97" i="2"/>
  <c r="BU98" i="2"/>
  <c r="BV99" i="2"/>
  <c r="BW100" i="2"/>
  <c r="BX101" i="2"/>
  <c r="BY102" i="2"/>
  <c r="BZ103" i="2"/>
  <c r="CA104" i="2"/>
  <c r="CB105" i="2"/>
  <c r="CC106" i="2"/>
  <c r="CD107" i="2"/>
  <c r="CE108" i="2"/>
  <c r="CF109" i="2"/>
  <c r="BQ95" i="2"/>
  <c r="BR96" i="2"/>
  <c r="BS97" i="2"/>
  <c r="BT98" i="2"/>
  <c r="BU99" i="2"/>
  <c r="BV100" i="2"/>
  <c r="BW101" i="2"/>
  <c r="BX102" i="2"/>
  <c r="BY103" i="2"/>
  <c r="BZ104" i="2"/>
  <c r="CA105" i="2"/>
  <c r="CB106" i="2"/>
  <c r="CC107" i="2"/>
  <c r="CD108" i="2"/>
  <c r="CE109" i="2"/>
  <c r="CF110" i="2"/>
  <c r="BQ96" i="2"/>
  <c r="BR97" i="2"/>
  <c r="BS98" i="2"/>
  <c r="BT99" i="2"/>
  <c r="BU100" i="2"/>
  <c r="BV101" i="2"/>
  <c r="BW102" i="2"/>
  <c r="BX103" i="2"/>
  <c r="BY104" i="2"/>
  <c r="BZ105" i="2"/>
  <c r="CA106" i="2"/>
  <c r="CB107" i="2"/>
  <c r="CC108" i="2"/>
  <c r="CD109" i="2"/>
  <c r="CE110" i="2"/>
  <c r="CF111" i="2"/>
  <c r="BQ97" i="2"/>
  <c r="BR98" i="2"/>
  <c r="BS99" i="2"/>
  <c r="BT100" i="2"/>
  <c r="BU101" i="2"/>
  <c r="BV102" i="2"/>
  <c r="BW103" i="2"/>
  <c r="BX104" i="2"/>
  <c r="BY105" i="2"/>
  <c r="BZ106" i="2"/>
  <c r="CA107" i="2"/>
  <c r="CB108" i="2"/>
  <c r="CC109" i="2"/>
  <c r="CD110" i="2"/>
  <c r="CE111" i="2"/>
  <c r="CF112" i="2"/>
  <c r="BQ98" i="2"/>
  <c r="BR99" i="2"/>
  <c r="BS100" i="2"/>
  <c r="BT101" i="2"/>
  <c r="BU102" i="2"/>
  <c r="BV103" i="2"/>
  <c r="BW104" i="2"/>
  <c r="BX105" i="2"/>
  <c r="BY106" i="2"/>
  <c r="BZ107" i="2"/>
  <c r="CA108" i="2"/>
  <c r="CB109" i="2"/>
  <c r="CC110" i="2"/>
  <c r="CD111" i="2"/>
  <c r="CE112" i="2"/>
  <c r="CF113" i="2"/>
  <c r="BQ99" i="2"/>
  <c r="BR100" i="2"/>
  <c r="BS101" i="2"/>
  <c r="BT102" i="2"/>
  <c r="BU103" i="2"/>
  <c r="BV104" i="2"/>
  <c r="BW105" i="2"/>
  <c r="BX106" i="2"/>
  <c r="BY107" i="2"/>
  <c r="BZ108" i="2"/>
  <c r="CA109" i="2"/>
  <c r="CB110" i="2"/>
  <c r="CC111" i="2"/>
  <c r="CD112" i="2"/>
  <c r="CE113" i="2"/>
  <c r="CF114" i="2"/>
  <c r="BQ100" i="2"/>
  <c r="BR101" i="2"/>
  <c r="BS102" i="2"/>
  <c r="BT103" i="2"/>
  <c r="BU104" i="2"/>
  <c r="BV105" i="2"/>
  <c r="BW106" i="2"/>
  <c r="BX107" i="2"/>
  <c r="BY108" i="2"/>
  <c r="BZ109" i="2"/>
  <c r="CA110" i="2"/>
  <c r="CB111" i="2"/>
  <c r="CC112" i="2"/>
  <c r="CD113" i="2"/>
  <c r="CE114" i="2"/>
  <c r="CF115" i="2"/>
  <c r="BQ101" i="2"/>
  <c r="BR102" i="2"/>
  <c r="BS103" i="2"/>
  <c r="BT104" i="2"/>
  <c r="BU105" i="2"/>
  <c r="BV106" i="2"/>
  <c r="BW107" i="2"/>
  <c r="BX108" i="2"/>
  <c r="BY109" i="2"/>
  <c r="BZ110" i="2"/>
  <c r="CA111" i="2"/>
  <c r="CB112" i="2"/>
  <c r="CC113" i="2"/>
  <c r="CD114" i="2"/>
  <c r="CE115" i="2"/>
  <c r="CF116" i="2"/>
  <c r="BQ102" i="2"/>
  <c r="BR103" i="2"/>
  <c r="BS104" i="2"/>
  <c r="BT105" i="2"/>
  <c r="BU106" i="2"/>
  <c r="BV107" i="2"/>
  <c r="BW108" i="2"/>
  <c r="BX109" i="2"/>
  <c r="BY110" i="2"/>
  <c r="BZ111" i="2"/>
  <c r="CA112" i="2"/>
  <c r="CB113" i="2"/>
  <c r="CC114" i="2"/>
  <c r="CD115" i="2"/>
  <c r="CE116" i="2"/>
  <c r="CF117" i="2"/>
  <c r="BQ103" i="2"/>
  <c r="BR104" i="2"/>
  <c r="BS105" i="2"/>
  <c r="BT106" i="2"/>
  <c r="BU107" i="2"/>
  <c r="BV108" i="2"/>
  <c r="BW109" i="2"/>
  <c r="BX110" i="2"/>
  <c r="BY111" i="2"/>
  <c r="BZ112" i="2"/>
  <c r="CA113" i="2"/>
  <c r="CB114" i="2"/>
  <c r="CC115" i="2"/>
  <c r="CD116" i="2"/>
  <c r="CE117" i="2"/>
  <c r="CF118" i="2"/>
  <c r="BQ104" i="2"/>
  <c r="BR105" i="2"/>
  <c r="BS106" i="2"/>
  <c r="BT107" i="2"/>
  <c r="BU108" i="2"/>
  <c r="BV109" i="2"/>
  <c r="BW110" i="2"/>
  <c r="BX111" i="2"/>
  <c r="BY112" i="2"/>
  <c r="BZ113" i="2"/>
  <c r="CA114" i="2"/>
  <c r="CB115" i="2"/>
  <c r="CC116" i="2"/>
  <c r="CD117" i="2"/>
  <c r="CE118" i="2"/>
  <c r="CF119" i="2"/>
  <c r="BQ105" i="2"/>
  <c r="BR106" i="2"/>
  <c r="BS107" i="2"/>
  <c r="BT108" i="2"/>
  <c r="BU109" i="2"/>
  <c r="BV110" i="2"/>
  <c r="BW111" i="2"/>
  <c r="BX112" i="2"/>
  <c r="BY113" i="2"/>
  <c r="BZ114" i="2"/>
  <c r="CA115" i="2"/>
  <c r="CB116" i="2"/>
  <c r="CC117" i="2"/>
  <c r="CD118" i="2"/>
  <c r="CE119" i="2"/>
  <c r="CF120" i="2"/>
  <c r="BQ106" i="2"/>
  <c r="BR107" i="2"/>
  <c r="BS108" i="2"/>
  <c r="BT109" i="2"/>
  <c r="BU110" i="2"/>
  <c r="BV111" i="2"/>
  <c r="BW112" i="2"/>
  <c r="BX113" i="2"/>
  <c r="BY114" i="2"/>
  <c r="BZ115" i="2"/>
  <c r="CA116" i="2"/>
  <c r="CB117" i="2"/>
  <c r="CC118" i="2"/>
  <c r="CD119" i="2"/>
  <c r="CE120" i="2"/>
  <c r="CF121" i="2"/>
  <c r="BQ107" i="2"/>
  <c r="BR108" i="2"/>
  <c r="BS109" i="2"/>
  <c r="BT110" i="2"/>
  <c r="BU111" i="2"/>
  <c r="BV112" i="2"/>
  <c r="BW113" i="2"/>
  <c r="BX114" i="2"/>
  <c r="BY115" i="2"/>
  <c r="BZ116" i="2"/>
  <c r="CA117" i="2"/>
  <c r="CB118" i="2"/>
  <c r="CC119" i="2"/>
  <c r="CD120" i="2"/>
  <c r="CE121" i="2"/>
  <c r="CF122" i="2"/>
  <c r="BQ108" i="2"/>
  <c r="BR109" i="2"/>
  <c r="BS110" i="2"/>
  <c r="BT111" i="2"/>
  <c r="BU112" i="2"/>
  <c r="BV113" i="2"/>
  <c r="BW114" i="2"/>
  <c r="BX115" i="2"/>
  <c r="BY116" i="2"/>
  <c r="BZ117" i="2"/>
  <c r="CA118" i="2"/>
  <c r="CB119" i="2"/>
  <c r="CC120" i="2"/>
  <c r="CD121" i="2"/>
  <c r="CE122" i="2"/>
  <c r="CF123" i="2"/>
  <c r="BQ109" i="2"/>
  <c r="BR110" i="2"/>
  <c r="BS111" i="2"/>
  <c r="BT112" i="2"/>
  <c r="BU113" i="2"/>
  <c r="BV114" i="2"/>
  <c r="BW115" i="2"/>
  <c r="BX116" i="2"/>
  <c r="BY117" i="2"/>
  <c r="BZ118" i="2"/>
  <c r="CA119" i="2"/>
  <c r="CB120" i="2"/>
  <c r="CC121" i="2"/>
  <c r="CD122" i="2"/>
  <c r="CE123" i="2"/>
  <c r="CF124" i="2"/>
  <c r="BQ110" i="2"/>
  <c r="BR111" i="2"/>
  <c r="BS112" i="2"/>
  <c r="BT113" i="2"/>
  <c r="BU114" i="2"/>
  <c r="BV115" i="2"/>
  <c r="BW116" i="2"/>
  <c r="BX117" i="2"/>
  <c r="BY118" i="2"/>
  <c r="BZ119" i="2"/>
  <c r="CA120" i="2"/>
  <c r="CB121" i="2"/>
  <c r="CC122" i="2"/>
  <c r="CD123" i="2"/>
  <c r="CE124" i="2"/>
  <c r="CF125" i="2"/>
  <c r="BQ111" i="2"/>
  <c r="BR112" i="2"/>
  <c r="BS113" i="2"/>
  <c r="BT114" i="2"/>
  <c r="BU115" i="2"/>
  <c r="BV116" i="2"/>
  <c r="BW117" i="2"/>
  <c r="BX118" i="2"/>
  <c r="BY119" i="2"/>
  <c r="BZ120" i="2"/>
  <c r="CA121" i="2"/>
  <c r="CB122" i="2"/>
  <c r="CC123" i="2"/>
  <c r="CD124" i="2"/>
  <c r="CE125" i="2"/>
  <c r="CF126" i="2"/>
  <c r="BQ112" i="2"/>
  <c r="BR113" i="2"/>
  <c r="BS114" i="2"/>
  <c r="BT115" i="2"/>
  <c r="BU116" i="2"/>
  <c r="BV117" i="2"/>
  <c r="BW118" i="2"/>
  <c r="BX119" i="2"/>
  <c r="BY120" i="2"/>
  <c r="BZ121" i="2"/>
  <c r="CA122" i="2"/>
  <c r="CB123" i="2"/>
  <c r="CC124" i="2"/>
  <c r="CD125" i="2"/>
  <c r="CE126" i="2"/>
  <c r="CF127" i="2"/>
  <c r="BQ113" i="2"/>
  <c r="BR114" i="2"/>
  <c r="BS115" i="2"/>
  <c r="BT116" i="2"/>
  <c r="BU117" i="2"/>
  <c r="BV118" i="2"/>
  <c r="BW119" i="2"/>
  <c r="BX120" i="2"/>
  <c r="BY121" i="2"/>
  <c r="BZ122" i="2"/>
  <c r="CA123" i="2"/>
  <c r="CB124" i="2"/>
  <c r="CC125" i="2"/>
  <c r="CD126" i="2"/>
  <c r="CE127" i="2"/>
  <c r="CF128" i="2"/>
  <c r="BQ114" i="2"/>
  <c r="BR115" i="2"/>
  <c r="BS116" i="2"/>
  <c r="BT117" i="2"/>
  <c r="BU118" i="2"/>
  <c r="BV119" i="2"/>
  <c r="BW120" i="2"/>
  <c r="BX121" i="2"/>
  <c r="BY122" i="2"/>
  <c r="BZ123" i="2"/>
  <c r="CA124" i="2"/>
  <c r="CB125" i="2"/>
  <c r="CC126" i="2"/>
  <c r="CD127" i="2"/>
  <c r="CE128" i="2"/>
  <c r="CF129" i="2"/>
  <c r="BQ115" i="2"/>
  <c r="BR116" i="2"/>
  <c r="BS117" i="2"/>
  <c r="BT118" i="2"/>
  <c r="BU119" i="2"/>
  <c r="BV120" i="2"/>
  <c r="BW121" i="2"/>
  <c r="BX122" i="2"/>
  <c r="BY123" i="2"/>
  <c r="BZ124" i="2"/>
  <c r="CA125" i="2"/>
  <c r="CB126" i="2"/>
  <c r="CC127" i="2"/>
  <c r="CD128" i="2"/>
  <c r="CE129" i="2"/>
  <c r="CF130" i="2"/>
  <c r="BQ116" i="2"/>
  <c r="BR117" i="2"/>
  <c r="BS118" i="2"/>
  <c r="BT119" i="2"/>
  <c r="BU120" i="2"/>
  <c r="BV121" i="2"/>
  <c r="BW122" i="2"/>
  <c r="BX123" i="2"/>
  <c r="BY124" i="2"/>
  <c r="BZ125" i="2"/>
  <c r="CA126" i="2"/>
  <c r="CB127" i="2"/>
  <c r="CC128" i="2"/>
  <c r="CD129" i="2"/>
  <c r="CE130" i="2"/>
  <c r="CF131" i="2"/>
  <c r="BQ117" i="2"/>
  <c r="BR118" i="2"/>
  <c r="BS119" i="2"/>
  <c r="BT120" i="2"/>
  <c r="BU121" i="2"/>
  <c r="BV122" i="2"/>
  <c r="BW123" i="2"/>
  <c r="BX124" i="2"/>
  <c r="BY125" i="2"/>
  <c r="BZ126" i="2"/>
  <c r="CA127" i="2"/>
  <c r="CB128" i="2"/>
  <c r="CC129" i="2"/>
  <c r="CD130" i="2"/>
  <c r="CE131" i="2"/>
  <c r="CF132" i="2"/>
  <c r="BQ118" i="2"/>
  <c r="BR119" i="2"/>
  <c r="BS120" i="2"/>
  <c r="BT121" i="2"/>
  <c r="BU122" i="2"/>
  <c r="BV123" i="2"/>
  <c r="BW124" i="2"/>
  <c r="BX125" i="2"/>
  <c r="BY126" i="2"/>
  <c r="BZ127" i="2"/>
  <c r="CA128" i="2"/>
  <c r="CB129" i="2"/>
  <c r="CC130" i="2"/>
  <c r="CD131" i="2"/>
  <c r="CE132" i="2"/>
  <c r="CF133" i="2"/>
  <c r="BQ119" i="2"/>
  <c r="BR120" i="2"/>
  <c r="BS121" i="2"/>
  <c r="BT122" i="2"/>
  <c r="BU123" i="2"/>
  <c r="BV124" i="2"/>
  <c r="BW125" i="2"/>
  <c r="BX126" i="2"/>
  <c r="BY127" i="2"/>
  <c r="BZ128" i="2"/>
  <c r="CA129" i="2"/>
  <c r="CB130" i="2"/>
  <c r="CC131" i="2"/>
  <c r="CD132" i="2"/>
  <c r="CE133" i="2"/>
  <c r="CF134" i="2"/>
  <c r="BQ120" i="2"/>
  <c r="BR121" i="2"/>
  <c r="BS122" i="2"/>
  <c r="BT123" i="2"/>
  <c r="BU124" i="2"/>
  <c r="BV125" i="2"/>
  <c r="BW126" i="2"/>
  <c r="BX127" i="2"/>
  <c r="BY128" i="2"/>
  <c r="BZ129" i="2"/>
  <c r="CA130" i="2"/>
  <c r="CB131" i="2"/>
  <c r="CC132" i="2"/>
  <c r="CD133" i="2"/>
  <c r="CE134" i="2"/>
  <c r="CF135" i="2"/>
  <c r="BQ121" i="2"/>
  <c r="BR122" i="2"/>
  <c r="BS123" i="2"/>
  <c r="BT124" i="2"/>
  <c r="BU125" i="2"/>
  <c r="BV126" i="2"/>
  <c r="BW127" i="2"/>
  <c r="BX128" i="2"/>
  <c r="BY129" i="2"/>
  <c r="BZ130" i="2"/>
  <c r="CA131" i="2"/>
  <c r="CB132" i="2"/>
  <c r="CC133" i="2"/>
  <c r="CD134" i="2"/>
  <c r="CE135" i="2"/>
  <c r="CF136" i="2"/>
  <c r="BQ122" i="2"/>
  <c r="BR123" i="2"/>
  <c r="BS124" i="2"/>
  <c r="BT125" i="2"/>
  <c r="BU126" i="2"/>
  <c r="BV127" i="2"/>
  <c r="BW128" i="2"/>
  <c r="BX129" i="2"/>
  <c r="BY130" i="2"/>
  <c r="BZ131" i="2"/>
  <c r="CA132" i="2"/>
  <c r="CB133" i="2"/>
  <c r="CC134" i="2"/>
  <c r="CD135" i="2"/>
  <c r="CE136" i="2"/>
  <c r="CF137" i="2"/>
  <c r="BQ123" i="2"/>
  <c r="BR124" i="2"/>
  <c r="BS125" i="2"/>
  <c r="BT126" i="2"/>
  <c r="BU127" i="2"/>
  <c r="BV128" i="2"/>
  <c r="BW129" i="2"/>
  <c r="BX130" i="2"/>
  <c r="BY131" i="2"/>
  <c r="BZ132" i="2"/>
  <c r="CA133" i="2"/>
  <c r="CB134" i="2"/>
  <c r="CC135" i="2"/>
  <c r="CD136" i="2"/>
  <c r="CE137" i="2"/>
  <c r="CF138" i="2"/>
  <c r="BQ124" i="2"/>
  <c r="BR125" i="2"/>
  <c r="BS126" i="2"/>
  <c r="BT127" i="2"/>
  <c r="BU128" i="2"/>
  <c r="BV129" i="2"/>
  <c r="BW130" i="2"/>
  <c r="BX131" i="2"/>
  <c r="BY132" i="2"/>
  <c r="BZ133" i="2"/>
  <c r="CA134" i="2"/>
  <c r="CB135" i="2"/>
  <c r="CC136" i="2"/>
  <c r="CD137" i="2"/>
  <c r="CE138" i="2"/>
  <c r="CF139" i="2"/>
  <c r="BQ125" i="2"/>
  <c r="BR126" i="2"/>
  <c r="BS127" i="2"/>
  <c r="BT128" i="2"/>
  <c r="BU129" i="2"/>
  <c r="BV130" i="2"/>
  <c r="BW131" i="2"/>
  <c r="BX132" i="2"/>
  <c r="BY133" i="2"/>
  <c r="BZ134" i="2"/>
  <c r="CA135" i="2"/>
  <c r="CB136" i="2"/>
  <c r="CC137" i="2"/>
  <c r="CD138" i="2"/>
  <c r="CE139" i="2"/>
  <c r="CF140" i="2"/>
  <c r="BQ126" i="2"/>
  <c r="BR127" i="2"/>
  <c r="BS128" i="2"/>
  <c r="BT129" i="2"/>
  <c r="BU130" i="2"/>
  <c r="BV131" i="2"/>
  <c r="BW132" i="2"/>
  <c r="BX133" i="2"/>
  <c r="BY134" i="2"/>
  <c r="BZ135" i="2"/>
  <c r="CA136" i="2"/>
  <c r="CB137" i="2"/>
  <c r="CC138" i="2"/>
  <c r="CD139" i="2"/>
  <c r="CE140" i="2"/>
  <c r="CF141" i="2"/>
  <c r="BQ127" i="2"/>
  <c r="BR128" i="2"/>
  <c r="BS129" i="2"/>
  <c r="BT130" i="2"/>
  <c r="BU131" i="2"/>
  <c r="BV132" i="2"/>
  <c r="BW133" i="2"/>
  <c r="BX134" i="2"/>
  <c r="BY135" i="2"/>
  <c r="BZ136" i="2"/>
  <c r="CA137" i="2"/>
  <c r="CB138" i="2"/>
  <c r="CC139" i="2"/>
  <c r="CD140" i="2"/>
  <c r="CE141" i="2"/>
  <c r="CF142" i="2"/>
  <c r="BQ128" i="2"/>
  <c r="BR129" i="2"/>
  <c r="BS130" i="2"/>
  <c r="BT131" i="2"/>
  <c r="BU132" i="2"/>
  <c r="BV133" i="2"/>
  <c r="BW134" i="2"/>
  <c r="BX135" i="2"/>
  <c r="BY136" i="2"/>
  <c r="BZ137" i="2"/>
  <c r="CA138" i="2"/>
  <c r="CB139" i="2"/>
  <c r="CC140" i="2"/>
  <c r="CD141" i="2"/>
  <c r="CE142" i="2"/>
  <c r="CF143" i="2"/>
  <c r="BQ129" i="2"/>
  <c r="BR130" i="2"/>
  <c r="BS131" i="2"/>
  <c r="BT132" i="2"/>
  <c r="BU133" i="2"/>
  <c r="BV134" i="2"/>
  <c r="BW135" i="2"/>
  <c r="BX136" i="2"/>
  <c r="BY137" i="2"/>
  <c r="BZ138" i="2"/>
  <c r="CA139" i="2"/>
  <c r="CB140" i="2"/>
  <c r="CC141" i="2"/>
  <c r="CD142" i="2"/>
  <c r="CE143" i="2"/>
  <c r="CF144" i="2"/>
  <c r="BQ130" i="2"/>
  <c r="BR131" i="2"/>
  <c r="BS132" i="2"/>
  <c r="BT133" i="2"/>
  <c r="BU134" i="2"/>
  <c r="BV135" i="2"/>
  <c r="BW136" i="2"/>
  <c r="BX137" i="2"/>
  <c r="BY138" i="2"/>
  <c r="BZ139" i="2"/>
  <c r="CA140" i="2"/>
  <c r="CB141" i="2"/>
  <c r="CC142" i="2"/>
  <c r="CD143" i="2"/>
  <c r="CE144" i="2"/>
  <c r="CF145" i="2"/>
  <c r="BQ131" i="2"/>
  <c r="BR132" i="2"/>
  <c r="BS133" i="2"/>
  <c r="BT134" i="2"/>
  <c r="BU135" i="2"/>
  <c r="BV136" i="2"/>
  <c r="BW137" i="2"/>
  <c r="BX138" i="2"/>
  <c r="BY139" i="2"/>
  <c r="BZ140" i="2"/>
  <c r="CA141" i="2"/>
  <c r="CB142" i="2"/>
  <c r="CC143" i="2"/>
  <c r="CD144" i="2"/>
  <c r="CE145" i="2"/>
  <c r="CF146" i="2"/>
  <c r="BQ132" i="2"/>
  <c r="BR133" i="2"/>
  <c r="BS134" i="2"/>
  <c r="BT135" i="2"/>
  <c r="BU136" i="2"/>
  <c r="BV137" i="2"/>
  <c r="BW138" i="2"/>
  <c r="BX139" i="2"/>
  <c r="BY140" i="2"/>
  <c r="BZ141" i="2"/>
  <c r="CA142" i="2"/>
  <c r="CB143" i="2"/>
  <c r="CC144" i="2"/>
  <c r="CD145" i="2"/>
  <c r="CE146" i="2"/>
  <c r="CF147" i="2"/>
  <c r="BQ133" i="2"/>
  <c r="BR134" i="2"/>
  <c r="BS135" i="2"/>
  <c r="BT136" i="2"/>
  <c r="BU137" i="2"/>
  <c r="BV138" i="2"/>
  <c r="BW139" i="2"/>
  <c r="BX140" i="2"/>
  <c r="BY141" i="2"/>
  <c r="BZ142" i="2"/>
  <c r="CA143" i="2"/>
  <c r="CB144" i="2"/>
  <c r="CC145" i="2"/>
  <c r="CD146" i="2"/>
  <c r="CE147" i="2"/>
  <c r="CF148" i="2"/>
  <c r="BQ134" i="2"/>
  <c r="BR135" i="2"/>
  <c r="BS136" i="2"/>
  <c r="BT137" i="2"/>
  <c r="BU138" i="2"/>
  <c r="BV139" i="2"/>
  <c r="BW140" i="2"/>
  <c r="BX141" i="2"/>
  <c r="BY142" i="2"/>
  <c r="BZ143" i="2"/>
  <c r="CA144" i="2"/>
  <c r="CB145" i="2"/>
  <c r="CC146" i="2"/>
  <c r="CD147" i="2"/>
  <c r="CE148" i="2"/>
  <c r="CF149" i="2"/>
  <c r="BQ135" i="2"/>
  <c r="BR136" i="2"/>
  <c r="BS137" i="2"/>
  <c r="BT138" i="2"/>
  <c r="BU139" i="2"/>
  <c r="BV140" i="2"/>
  <c r="BW141" i="2"/>
  <c r="BX142" i="2"/>
  <c r="BY143" i="2"/>
  <c r="BZ144" i="2"/>
  <c r="CA145" i="2"/>
  <c r="CB146" i="2"/>
  <c r="CC147" i="2"/>
  <c r="CD148" i="2"/>
  <c r="CE149" i="2"/>
  <c r="CF150" i="2"/>
  <c r="BQ136" i="2"/>
  <c r="BR137" i="2"/>
  <c r="BS138" i="2"/>
  <c r="BT139" i="2"/>
  <c r="BU140" i="2"/>
  <c r="BV141" i="2"/>
  <c r="BW142" i="2"/>
  <c r="BX143" i="2"/>
  <c r="BY144" i="2"/>
  <c r="BZ145" i="2"/>
  <c r="CA146" i="2"/>
  <c r="CB147" i="2"/>
  <c r="CC148" i="2"/>
  <c r="CD149" i="2"/>
  <c r="CE150" i="2"/>
  <c r="CF151" i="2"/>
  <c r="BQ137" i="2"/>
  <c r="BR138" i="2"/>
  <c r="BS139" i="2"/>
  <c r="BT140" i="2"/>
  <c r="BU141" i="2"/>
  <c r="BV142" i="2"/>
  <c r="BW143" i="2"/>
  <c r="BX144" i="2"/>
  <c r="BY145" i="2"/>
  <c r="BZ146" i="2"/>
  <c r="CA147" i="2"/>
  <c r="CB148" i="2"/>
  <c r="CC149" i="2"/>
  <c r="CD150" i="2"/>
  <c r="CE151" i="2"/>
  <c r="CF152" i="2"/>
  <c r="BQ138" i="2"/>
  <c r="BR139" i="2"/>
  <c r="BS140" i="2"/>
  <c r="BT141" i="2"/>
  <c r="BU142" i="2"/>
  <c r="BV143" i="2"/>
  <c r="BW144" i="2"/>
  <c r="BX145" i="2"/>
  <c r="BY146" i="2"/>
  <c r="BZ147" i="2"/>
  <c r="CA148" i="2"/>
  <c r="CB149" i="2"/>
  <c r="CC150" i="2"/>
  <c r="CD151" i="2"/>
  <c r="CE152" i="2"/>
  <c r="CF153" i="2"/>
  <c r="BQ139" i="2"/>
  <c r="BR140" i="2"/>
  <c r="BS141" i="2"/>
  <c r="BT142" i="2"/>
  <c r="BU143" i="2"/>
  <c r="BV144" i="2"/>
  <c r="BW145" i="2"/>
  <c r="BX146" i="2"/>
  <c r="BY147" i="2"/>
  <c r="BZ148" i="2"/>
  <c r="CA149" i="2"/>
  <c r="CB150" i="2"/>
  <c r="CC151" i="2"/>
  <c r="CD152" i="2"/>
  <c r="CE153" i="2"/>
  <c r="CF154" i="2"/>
  <c r="BQ140" i="2"/>
  <c r="BR141" i="2"/>
  <c r="BS142" i="2"/>
  <c r="BT143" i="2"/>
  <c r="BU144" i="2"/>
  <c r="BV145" i="2"/>
  <c r="BW146" i="2"/>
  <c r="BX147" i="2"/>
  <c r="BY148" i="2"/>
  <c r="BZ149" i="2"/>
  <c r="CA150" i="2"/>
  <c r="CB151" i="2"/>
  <c r="CC152" i="2"/>
  <c r="CD153" i="2"/>
  <c r="CE154" i="2"/>
  <c r="CF155" i="2"/>
  <c r="BQ141" i="2"/>
  <c r="BR142" i="2"/>
  <c r="BS143" i="2"/>
  <c r="BT144" i="2"/>
  <c r="BU145" i="2"/>
  <c r="BV146" i="2"/>
  <c r="BW147" i="2"/>
  <c r="BX148" i="2"/>
  <c r="BY149" i="2"/>
  <c r="BZ150" i="2"/>
  <c r="CA151" i="2"/>
  <c r="CB152" i="2"/>
  <c r="CC153" i="2"/>
  <c r="CD154" i="2"/>
  <c r="CE155" i="2"/>
  <c r="CF156" i="2"/>
  <c r="BQ142" i="2"/>
  <c r="BR143" i="2"/>
  <c r="BS144" i="2"/>
  <c r="BT145" i="2"/>
  <c r="BU146" i="2"/>
  <c r="BV147" i="2"/>
  <c r="BW148" i="2"/>
  <c r="BX149" i="2"/>
  <c r="BY150" i="2"/>
  <c r="BZ151" i="2"/>
  <c r="CA152" i="2"/>
  <c r="CB153" i="2"/>
  <c r="CC154" i="2"/>
  <c r="CD155" i="2"/>
  <c r="CE156" i="2"/>
  <c r="CF157" i="2"/>
  <c r="BQ143" i="2"/>
  <c r="BR144" i="2"/>
  <c r="BS145" i="2"/>
  <c r="BT146" i="2"/>
  <c r="BU147" i="2"/>
  <c r="BV148" i="2"/>
  <c r="BW149" i="2"/>
  <c r="BX150" i="2"/>
  <c r="BY151" i="2"/>
  <c r="BZ152" i="2"/>
  <c r="CA153" i="2"/>
  <c r="CB154" i="2"/>
  <c r="CC155" i="2"/>
  <c r="CD156" i="2"/>
  <c r="CE157" i="2"/>
  <c r="CF158" i="2"/>
  <c r="BQ144" i="2"/>
  <c r="BR145" i="2"/>
  <c r="BS146" i="2"/>
  <c r="BT147" i="2"/>
  <c r="BU148" i="2"/>
  <c r="BV149" i="2"/>
  <c r="BW150" i="2"/>
  <c r="BX151" i="2"/>
  <c r="BY152" i="2"/>
  <c r="BZ153" i="2"/>
  <c r="CA154" i="2"/>
  <c r="CB155" i="2"/>
  <c r="CC156" i="2"/>
  <c r="CD157" i="2"/>
  <c r="CE158" i="2"/>
  <c r="CF159" i="2"/>
  <c r="BQ145" i="2"/>
  <c r="BR146" i="2"/>
  <c r="BS147" i="2"/>
  <c r="BT148" i="2"/>
  <c r="BU149" i="2"/>
  <c r="BV150" i="2"/>
  <c r="BW151" i="2"/>
  <c r="BX152" i="2"/>
  <c r="BY153" i="2"/>
  <c r="BZ154" i="2"/>
  <c r="CA155" i="2"/>
  <c r="CB156" i="2"/>
  <c r="CC157" i="2"/>
  <c r="CD158" i="2"/>
  <c r="CE159" i="2"/>
  <c r="CF160" i="2"/>
  <c r="BQ146" i="2"/>
  <c r="BR147" i="2"/>
  <c r="BS148" i="2"/>
  <c r="BT149" i="2"/>
  <c r="BU150" i="2"/>
  <c r="BV151" i="2"/>
  <c r="BW152" i="2"/>
  <c r="BX153" i="2"/>
  <c r="BY154" i="2"/>
  <c r="BZ155" i="2"/>
  <c r="CA156" i="2"/>
  <c r="CB157" i="2"/>
  <c r="CC158" i="2"/>
  <c r="CD159" i="2"/>
  <c r="CE160" i="2"/>
  <c r="CF161" i="2"/>
  <c r="BQ147" i="2"/>
  <c r="BR148" i="2"/>
  <c r="BS149" i="2"/>
  <c r="BT150" i="2"/>
  <c r="BU151" i="2"/>
  <c r="BV152" i="2"/>
  <c r="BW153" i="2"/>
  <c r="BX154" i="2"/>
  <c r="BY155" i="2"/>
  <c r="BZ156" i="2"/>
  <c r="CA157" i="2"/>
  <c r="CB158" i="2"/>
  <c r="CC159" i="2"/>
  <c r="CD160" i="2"/>
  <c r="CE161" i="2"/>
  <c r="CF162" i="2"/>
  <c r="BQ148" i="2"/>
  <c r="BR149" i="2"/>
  <c r="BS150" i="2"/>
  <c r="BT151" i="2"/>
  <c r="BU152" i="2"/>
  <c r="BV153" i="2"/>
  <c r="BW154" i="2"/>
  <c r="BX155" i="2"/>
  <c r="BY156" i="2"/>
  <c r="BZ157" i="2"/>
  <c r="CA158" i="2"/>
  <c r="CB159" i="2"/>
  <c r="CC160" i="2"/>
  <c r="CD161" i="2"/>
  <c r="CE162" i="2"/>
  <c r="CF163" i="2"/>
  <c r="BQ149" i="2"/>
  <c r="BR150" i="2"/>
  <c r="BS151" i="2"/>
  <c r="BT152" i="2"/>
  <c r="BU153" i="2"/>
  <c r="BV154" i="2"/>
  <c r="BW155" i="2"/>
  <c r="BX156" i="2"/>
  <c r="BY157" i="2"/>
  <c r="BZ158" i="2"/>
  <c r="CA159" i="2"/>
  <c r="CB160" i="2"/>
  <c r="CC161" i="2"/>
  <c r="CD162" i="2"/>
  <c r="CE163" i="2"/>
  <c r="CF164" i="2"/>
  <c r="BQ150" i="2"/>
  <c r="BR151" i="2"/>
  <c r="BS152" i="2"/>
  <c r="BT153" i="2"/>
  <c r="BU154" i="2"/>
  <c r="BV155" i="2"/>
  <c r="BW156" i="2"/>
  <c r="BX157" i="2"/>
  <c r="BY158" i="2"/>
  <c r="BZ159" i="2"/>
  <c r="CA160" i="2"/>
  <c r="CB161" i="2"/>
  <c r="CC162" i="2"/>
  <c r="CD163" i="2"/>
  <c r="CE164" i="2"/>
  <c r="CF165" i="2"/>
  <c r="BQ151" i="2"/>
  <c r="BR152" i="2"/>
  <c r="BS153" i="2"/>
  <c r="BT154" i="2"/>
  <c r="BU155" i="2"/>
  <c r="BV156" i="2"/>
  <c r="BW157" i="2"/>
  <c r="BX158" i="2"/>
  <c r="BY159" i="2"/>
  <c r="BZ160" i="2"/>
  <c r="CA161" i="2"/>
  <c r="CB162" i="2"/>
  <c r="CC163" i="2"/>
  <c r="CD164" i="2"/>
  <c r="CE165" i="2"/>
  <c r="CF166" i="2"/>
  <c r="BQ152" i="2"/>
  <c r="BR153" i="2"/>
  <c r="BS154" i="2"/>
  <c r="BT155" i="2"/>
  <c r="BU156" i="2"/>
  <c r="BV157" i="2"/>
  <c r="BW158" i="2"/>
  <c r="BX159" i="2"/>
  <c r="BY160" i="2"/>
  <c r="BZ161" i="2"/>
  <c r="CA162" i="2"/>
  <c r="CB163" i="2"/>
  <c r="CC164" i="2"/>
  <c r="CD165" i="2"/>
  <c r="CE166" i="2"/>
  <c r="CF167" i="2"/>
  <c r="BQ153" i="2"/>
  <c r="BR154" i="2"/>
  <c r="BS155" i="2"/>
  <c r="BT156" i="2"/>
  <c r="BU157" i="2"/>
  <c r="BV158" i="2"/>
  <c r="BW159" i="2"/>
  <c r="BX160" i="2"/>
  <c r="BY161" i="2"/>
  <c r="BZ162" i="2"/>
  <c r="CA163" i="2"/>
  <c r="CB164" i="2"/>
  <c r="CC165" i="2"/>
  <c r="CD166" i="2"/>
  <c r="CE167" i="2"/>
  <c r="CF168" i="2"/>
  <c r="BQ154" i="2"/>
  <c r="BR155" i="2"/>
  <c r="BS156" i="2"/>
  <c r="BT157" i="2"/>
  <c r="BU158" i="2"/>
  <c r="BV159" i="2"/>
  <c r="BW160" i="2"/>
  <c r="BX161" i="2"/>
  <c r="BY162" i="2"/>
  <c r="BZ163" i="2"/>
  <c r="CA164" i="2"/>
  <c r="CB165" i="2"/>
  <c r="CC166" i="2"/>
  <c r="CD167" i="2"/>
  <c r="CE168" i="2"/>
  <c r="CF169" i="2"/>
  <c r="BQ155" i="2"/>
  <c r="BR156" i="2"/>
  <c r="BS157" i="2"/>
  <c r="BT158" i="2"/>
  <c r="BU159" i="2"/>
  <c r="BV160" i="2"/>
  <c r="BW161" i="2"/>
  <c r="BX162" i="2"/>
  <c r="BY163" i="2"/>
  <c r="BZ164" i="2"/>
  <c r="CA165" i="2"/>
  <c r="CB166" i="2"/>
  <c r="CC167" i="2"/>
  <c r="CD168" i="2"/>
  <c r="CE169" i="2"/>
  <c r="CF170" i="2"/>
  <c r="BQ156" i="2"/>
  <c r="BR157" i="2"/>
  <c r="BS158" i="2"/>
  <c r="BT159" i="2"/>
  <c r="BU160" i="2"/>
  <c r="BV161" i="2"/>
  <c r="BW162" i="2"/>
  <c r="BX163" i="2"/>
  <c r="BY164" i="2"/>
  <c r="BZ165" i="2"/>
  <c r="CA166" i="2"/>
  <c r="CB167" i="2"/>
  <c r="CC168" i="2"/>
  <c r="CD169" i="2"/>
  <c r="CE170" i="2"/>
  <c r="CF171" i="2"/>
  <c r="BQ157" i="2"/>
  <c r="BR158" i="2"/>
  <c r="BS159" i="2"/>
  <c r="BT160" i="2"/>
  <c r="BU161" i="2"/>
  <c r="BV162" i="2"/>
  <c r="BW163" i="2"/>
  <c r="BX164" i="2"/>
  <c r="BY165" i="2"/>
  <c r="BZ166" i="2"/>
  <c r="CA167" i="2"/>
  <c r="CB168" i="2"/>
  <c r="CC169" i="2"/>
  <c r="CD170" i="2"/>
  <c r="CE171" i="2"/>
  <c r="CF172" i="2"/>
  <c r="BQ158" i="2"/>
  <c r="BR159" i="2"/>
  <c r="BS160" i="2"/>
  <c r="BT161" i="2"/>
  <c r="BU162" i="2"/>
  <c r="BV163" i="2"/>
  <c r="BW164" i="2"/>
  <c r="BX165" i="2"/>
  <c r="BY166" i="2"/>
  <c r="BZ167" i="2"/>
  <c r="CA168" i="2"/>
  <c r="CB169" i="2"/>
  <c r="CC170" i="2"/>
  <c r="CD171" i="2"/>
  <c r="CE172" i="2"/>
  <c r="CF173" i="2"/>
  <c r="BQ159" i="2"/>
  <c r="BR160" i="2"/>
  <c r="BS161" i="2"/>
  <c r="BT162" i="2"/>
  <c r="BU163" i="2"/>
  <c r="BV164" i="2"/>
  <c r="BW165" i="2"/>
  <c r="BX166" i="2"/>
  <c r="BY167" i="2"/>
  <c r="BZ168" i="2"/>
  <c r="CA169" i="2"/>
  <c r="CB170" i="2"/>
  <c r="CC171" i="2"/>
  <c r="CD172" i="2"/>
  <c r="CE173" i="2"/>
  <c r="CF174" i="2"/>
  <c r="BQ160" i="2"/>
  <c r="BR161" i="2"/>
  <c r="BS162" i="2"/>
  <c r="BT163" i="2"/>
  <c r="BU164" i="2"/>
  <c r="BV165" i="2"/>
  <c r="BW166" i="2"/>
  <c r="BX167" i="2"/>
  <c r="BY168" i="2"/>
  <c r="BZ169" i="2"/>
  <c r="CA170" i="2"/>
  <c r="CB171" i="2"/>
  <c r="CC172" i="2"/>
  <c r="CD173" i="2"/>
  <c r="CE174" i="2"/>
  <c r="CF175" i="2"/>
  <c r="BQ161" i="2"/>
  <c r="BR162" i="2"/>
  <c r="BS163" i="2"/>
  <c r="BT164" i="2"/>
  <c r="BU165" i="2"/>
  <c r="BV166" i="2"/>
  <c r="BW167" i="2"/>
  <c r="BX168" i="2"/>
  <c r="BY169" i="2"/>
  <c r="BZ170" i="2"/>
  <c r="CA171" i="2"/>
  <c r="CB172" i="2"/>
  <c r="CC173" i="2"/>
  <c r="CD174" i="2"/>
  <c r="CE175" i="2"/>
  <c r="CF176" i="2"/>
  <c r="BQ162" i="2"/>
  <c r="BR163" i="2"/>
  <c r="BS164" i="2"/>
  <c r="BT165" i="2"/>
  <c r="BU166" i="2"/>
  <c r="BV167" i="2"/>
  <c r="BW168" i="2"/>
  <c r="BX169" i="2"/>
  <c r="BY170" i="2"/>
  <c r="BZ171" i="2"/>
  <c r="CA172" i="2"/>
  <c r="CB173" i="2"/>
  <c r="CC174" i="2"/>
  <c r="CD175" i="2"/>
  <c r="CE176" i="2"/>
  <c r="CF177" i="2"/>
  <c r="BQ163" i="2"/>
  <c r="BR164" i="2"/>
  <c r="BS165" i="2"/>
  <c r="BT166" i="2"/>
  <c r="BU167" i="2"/>
  <c r="BV168" i="2"/>
  <c r="BW169" i="2"/>
  <c r="BX170" i="2"/>
  <c r="BY171" i="2"/>
  <c r="BZ172" i="2"/>
  <c r="CA173" i="2"/>
  <c r="CB174" i="2"/>
  <c r="CC175" i="2"/>
  <c r="CD176" i="2"/>
  <c r="CE177" i="2"/>
  <c r="CF178" i="2"/>
  <c r="BQ164" i="2"/>
  <c r="BR165" i="2"/>
  <c r="BS166" i="2"/>
  <c r="BT167" i="2"/>
  <c r="BU168" i="2"/>
  <c r="BV169" i="2"/>
  <c r="BW170" i="2"/>
  <c r="BX171" i="2"/>
  <c r="BY172" i="2"/>
  <c r="BZ173" i="2"/>
  <c r="CA174" i="2"/>
  <c r="CB175" i="2"/>
  <c r="CC176" i="2"/>
  <c r="CD177" i="2"/>
  <c r="CE178" i="2"/>
  <c r="CF179" i="2"/>
  <c r="BQ165" i="2"/>
  <c r="BR166" i="2"/>
  <c r="BS167" i="2"/>
  <c r="BT168" i="2"/>
  <c r="BU169" i="2"/>
  <c r="BV170" i="2"/>
  <c r="BW171" i="2"/>
  <c r="BX172" i="2"/>
  <c r="BY173" i="2"/>
  <c r="BZ174" i="2"/>
  <c r="CA175" i="2"/>
  <c r="CB176" i="2"/>
  <c r="CC177" i="2"/>
  <c r="CD178" i="2"/>
  <c r="CE179" i="2"/>
  <c r="CF180" i="2"/>
  <c r="BQ166" i="2"/>
  <c r="BR167" i="2"/>
  <c r="BS168" i="2"/>
  <c r="BT169" i="2"/>
  <c r="BU170" i="2"/>
  <c r="BV171" i="2"/>
  <c r="BW172" i="2"/>
  <c r="BX173" i="2"/>
  <c r="BY174" i="2"/>
  <c r="BZ175" i="2"/>
  <c r="CA176" i="2"/>
  <c r="CB177" i="2"/>
  <c r="CC178" i="2"/>
  <c r="CD179" i="2"/>
  <c r="CE180" i="2"/>
  <c r="CF181" i="2"/>
  <c r="BQ167" i="2"/>
  <c r="BR168" i="2"/>
  <c r="BS169" i="2"/>
  <c r="BT170" i="2"/>
  <c r="BU171" i="2"/>
  <c r="BV172" i="2"/>
  <c r="BW173" i="2"/>
  <c r="BX174" i="2"/>
  <c r="BY175" i="2"/>
  <c r="BZ176" i="2"/>
  <c r="CA177" i="2"/>
  <c r="CB178" i="2"/>
  <c r="CC179" i="2"/>
  <c r="CD180" i="2"/>
  <c r="CE181" i="2"/>
  <c r="CF182" i="2"/>
  <c r="BQ168" i="2"/>
  <c r="BR169" i="2"/>
  <c r="BS170" i="2"/>
  <c r="BT171" i="2"/>
  <c r="BU172" i="2"/>
  <c r="BV173" i="2"/>
  <c r="BW174" i="2"/>
  <c r="BX175" i="2"/>
  <c r="BY176" i="2"/>
  <c r="BZ177" i="2"/>
  <c r="CA178" i="2"/>
  <c r="CB179" i="2"/>
  <c r="CC180" i="2"/>
  <c r="CD181" i="2"/>
  <c r="CE182" i="2"/>
  <c r="CF183" i="2"/>
  <c r="BQ169" i="2"/>
  <c r="BR170" i="2"/>
  <c r="BS171" i="2"/>
  <c r="BT172" i="2"/>
  <c r="BU173" i="2"/>
  <c r="BV174" i="2"/>
  <c r="BW175" i="2"/>
  <c r="BX176" i="2"/>
  <c r="BY177" i="2"/>
  <c r="BZ178" i="2"/>
  <c r="CA179" i="2"/>
  <c r="CB180" i="2"/>
  <c r="CC181" i="2"/>
  <c r="CD182" i="2"/>
  <c r="CE183" i="2"/>
  <c r="CF184" i="2"/>
  <c r="BQ170" i="2"/>
  <c r="BR171" i="2"/>
  <c r="BS172" i="2"/>
  <c r="BT173" i="2"/>
  <c r="BU174" i="2"/>
  <c r="BV175" i="2"/>
  <c r="BW176" i="2"/>
  <c r="BX177" i="2"/>
  <c r="BY178" i="2"/>
  <c r="BZ179" i="2"/>
  <c r="CA180" i="2"/>
  <c r="CB181" i="2"/>
  <c r="CC182" i="2"/>
  <c r="CD183" i="2"/>
  <c r="CE184" i="2"/>
  <c r="CF185" i="2"/>
  <c r="BD59" i="2"/>
  <c r="BE60" i="2"/>
  <c r="BF61" i="2"/>
  <c r="BG62" i="2"/>
  <c r="BH63" i="2"/>
  <c r="BI64" i="2"/>
  <c r="BJ65" i="2"/>
  <c r="BK66" i="2"/>
  <c r="BL67" i="2"/>
  <c r="BM68" i="2"/>
  <c r="BN69" i="2"/>
  <c r="BO70" i="2"/>
  <c r="BP71" i="2"/>
  <c r="BD60" i="2"/>
  <c r="BE61" i="2"/>
  <c r="BF62" i="2"/>
  <c r="BG63" i="2"/>
  <c r="BH64" i="2"/>
  <c r="BI65" i="2"/>
  <c r="BJ66" i="2"/>
  <c r="BK67" i="2"/>
  <c r="BL68" i="2"/>
  <c r="BM69" i="2"/>
  <c r="BN70" i="2"/>
  <c r="BO71" i="2"/>
  <c r="BP72" i="2"/>
  <c r="BD61" i="2"/>
  <c r="BE62" i="2"/>
  <c r="BF63" i="2"/>
  <c r="BG64" i="2"/>
  <c r="BH65" i="2"/>
  <c r="BI66" i="2"/>
  <c r="BJ67" i="2"/>
  <c r="BK68" i="2"/>
  <c r="BL69" i="2"/>
  <c r="BM70" i="2"/>
  <c r="BN71" i="2"/>
  <c r="BO72" i="2"/>
  <c r="BP73" i="2"/>
  <c r="BD62" i="2"/>
  <c r="BE63" i="2"/>
  <c r="BF64" i="2"/>
  <c r="BG65" i="2"/>
  <c r="BH66" i="2"/>
  <c r="BI67" i="2"/>
  <c r="BJ68" i="2"/>
  <c r="BK69" i="2"/>
  <c r="BL70" i="2"/>
  <c r="BM71" i="2"/>
  <c r="BN72" i="2"/>
  <c r="BO73" i="2"/>
  <c r="BP74" i="2"/>
  <c r="BD63" i="2"/>
  <c r="BE64" i="2"/>
  <c r="BF65" i="2"/>
  <c r="BG66" i="2"/>
  <c r="BH67" i="2"/>
  <c r="BI68" i="2"/>
  <c r="BJ69" i="2"/>
  <c r="BK70" i="2"/>
  <c r="BL71" i="2"/>
  <c r="BM72" i="2"/>
  <c r="BN73" i="2"/>
  <c r="BO74" i="2"/>
  <c r="BP75" i="2"/>
  <c r="BD64" i="2"/>
  <c r="BE65" i="2"/>
  <c r="BF66" i="2"/>
  <c r="BG67" i="2"/>
  <c r="BH68" i="2"/>
  <c r="BI69" i="2"/>
  <c r="BJ70" i="2"/>
  <c r="BK71" i="2"/>
  <c r="BL72" i="2"/>
  <c r="BM73" i="2"/>
  <c r="BN74" i="2"/>
  <c r="BO75" i="2"/>
  <c r="BP76" i="2"/>
  <c r="BD65" i="2"/>
  <c r="BE66" i="2"/>
  <c r="BF67" i="2"/>
  <c r="BG68" i="2"/>
  <c r="BH69" i="2"/>
  <c r="BI70" i="2"/>
  <c r="BJ71" i="2"/>
  <c r="BK72" i="2"/>
  <c r="BL73" i="2"/>
  <c r="BM74" i="2"/>
  <c r="BN75" i="2"/>
  <c r="BO76" i="2"/>
  <c r="BP77" i="2"/>
  <c r="BD66" i="2"/>
  <c r="BE67" i="2"/>
  <c r="BF68" i="2"/>
  <c r="BG69" i="2"/>
  <c r="BH70" i="2"/>
  <c r="BI71" i="2"/>
  <c r="BJ72" i="2"/>
  <c r="BK73" i="2"/>
  <c r="BL74" i="2"/>
  <c r="BM75" i="2"/>
  <c r="BN76" i="2"/>
  <c r="BO77" i="2"/>
  <c r="BP78" i="2"/>
  <c r="BD67" i="2"/>
  <c r="BE68" i="2"/>
  <c r="BF69" i="2"/>
  <c r="BG70" i="2"/>
  <c r="BH71" i="2"/>
  <c r="BI72" i="2"/>
  <c r="BJ73" i="2"/>
  <c r="BK74" i="2"/>
  <c r="BL75" i="2"/>
  <c r="BM76" i="2"/>
  <c r="BN77" i="2"/>
  <c r="BO78" i="2"/>
  <c r="BP79" i="2"/>
  <c r="BD68" i="2"/>
  <c r="BE69" i="2"/>
  <c r="BF70" i="2"/>
  <c r="BG71" i="2"/>
  <c r="BH72" i="2"/>
  <c r="BI73" i="2"/>
  <c r="BJ74" i="2"/>
  <c r="BK75" i="2"/>
  <c r="BL76" i="2"/>
  <c r="BM77" i="2"/>
  <c r="BN78" i="2"/>
  <c r="BO79" i="2"/>
  <c r="BP80" i="2"/>
  <c r="BD69" i="2"/>
  <c r="BE70" i="2"/>
  <c r="BF71" i="2"/>
  <c r="BG72" i="2"/>
  <c r="BH73" i="2"/>
  <c r="BI74" i="2"/>
  <c r="BJ75" i="2"/>
  <c r="BK76" i="2"/>
  <c r="BL77" i="2"/>
  <c r="BM78" i="2"/>
  <c r="BN79" i="2"/>
  <c r="BO80" i="2"/>
  <c r="BP81" i="2"/>
  <c r="BD70" i="2"/>
  <c r="BE71" i="2"/>
  <c r="BF72" i="2"/>
  <c r="BG73" i="2"/>
  <c r="BH74" i="2"/>
  <c r="BI75" i="2"/>
  <c r="BJ76" i="2"/>
  <c r="BK77" i="2"/>
  <c r="BL78" i="2"/>
  <c r="BM79" i="2"/>
  <c r="BN80" i="2"/>
  <c r="BO81" i="2"/>
  <c r="BP82" i="2"/>
  <c r="BD71" i="2"/>
  <c r="BE72" i="2"/>
  <c r="BF73" i="2"/>
  <c r="BG74" i="2"/>
  <c r="BH75" i="2"/>
  <c r="BI76" i="2"/>
  <c r="BJ77" i="2"/>
  <c r="BK78" i="2"/>
  <c r="BL79" i="2"/>
  <c r="BM80" i="2"/>
  <c r="BN81" i="2"/>
  <c r="BO82" i="2"/>
  <c r="BP83" i="2"/>
  <c r="BD72" i="2"/>
  <c r="BE73" i="2"/>
  <c r="BF74" i="2"/>
  <c r="BG75" i="2"/>
  <c r="BH76" i="2"/>
  <c r="BI77" i="2"/>
  <c r="BJ78" i="2"/>
  <c r="BK79" i="2"/>
  <c r="BL80" i="2"/>
  <c r="BM81" i="2"/>
  <c r="BN82" i="2"/>
  <c r="BO83" i="2"/>
  <c r="BP84" i="2"/>
  <c r="BD73" i="2"/>
  <c r="BE74" i="2"/>
  <c r="BF75" i="2"/>
  <c r="BG76" i="2"/>
  <c r="BH77" i="2"/>
  <c r="BI78" i="2"/>
  <c r="BJ79" i="2"/>
  <c r="BK80" i="2"/>
  <c r="BL81" i="2"/>
  <c r="BM82" i="2"/>
  <c r="BN83" i="2"/>
  <c r="BO84" i="2"/>
  <c r="BP85" i="2"/>
  <c r="BD74" i="2"/>
  <c r="BE75" i="2"/>
  <c r="BF76" i="2"/>
  <c r="BG77" i="2"/>
  <c r="BH78" i="2"/>
  <c r="BI79" i="2"/>
  <c r="BJ80" i="2"/>
  <c r="BK81" i="2"/>
  <c r="BL82" i="2"/>
  <c r="BM83" i="2"/>
  <c r="BN84" i="2"/>
  <c r="BO85" i="2"/>
  <c r="BP86" i="2"/>
  <c r="BD75" i="2"/>
  <c r="BE76" i="2"/>
  <c r="BF77" i="2"/>
  <c r="BG78" i="2"/>
  <c r="BH79" i="2"/>
  <c r="BI80" i="2"/>
  <c r="BJ81" i="2"/>
  <c r="BK82" i="2"/>
  <c r="BL83" i="2"/>
  <c r="BM84" i="2"/>
  <c r="BN85" i="2"/>
  <c r="BO86" i="2"/>
  <c r="BP87" i="2"/>
  <c r="BD76" i="2"/>
  <c r="BE77" i="2"/>
  <c r="BF78" i="2"/>
  <c r="BG79" i="2"/>
  <c r="BH80" i="2"/>
  <c r="BI81" i="2"/>
  <c r="BJ82" i="2"/>
  <c r="BK83" i="2"/>
  <c r="BL84" i="2"/>
  <c r="BM85" i="2"/>
  <c r="BN86" i="2"/>
  <c r="BO87" i="2"/>
  <c r="BP88" i="2"/>
  <c r="BD77" i="2"/>
  <c r="BE78" i="2"/>
  <c r="BF79" i="2"/>
  <c r="BG80" i="2"/>
  <c r="BH81" i="2"/>
  <c r="BI82" i="2"/>
  <c r="BJ83" i="2"/>
  <c r="BK84" i="2"/>
  <c r="BL85" i="2"/>
  <c r="BM86" i="2"/>
  <c r="BN87" i="2"/>
  <c r="BO88" i="2"/>
  <c r="BP89" i="2"/>
  <c r="BD78" i="2"/>
  <c r="BE79" i="2"/>
  <c r="BF80" i="2"/>
  <c r="BG81" i="2"/>
  <c r="BH82" i="2"/>
  <c r="BI83" i="2"/>
  <c r="BJ84" i="2"/>
  <c r="BK85" i="2"/>
  <c r="BL86" i="2"/>
  <c r="BM87" i="2"/>
  <c r="BN88" i="2"/>
  <c r="BO89" i="2"/>
  <c r="BP90" i="2"/>
  <c r="BD79" i="2"/>
  <c r="BE80" i="2"/>
  <c r="BF81" i="2"/>
  <c r="BG82" i="2"/>
  <c r="BH83" i="2"/>
  <c r="BI84" i="2"/>
  <c r="BJ85" i="2"/>
  <c r="BK86" i="2"/>
  <c r="BL87" i="2"/>
  <c r="BM88" i="2"/>
  <c r="BN89" i="2"/>
  <c r="BO90" i="2"/>
  <c r="BP91" i="2"/>
  <c r="BD80" i="2"/>
  <c r="BE81" i="2"/>
  <c r="BF82" i="2"/>
  <c r="BG83" i="2"/>
  <c r="BH84" i="2"/>
  <c r="BI85" i="2"/>
  <c r="BJ86" i="2"/>
  <c r="BK87" i="2"/>
  <c r="BL88" i="2"/>
  <c r="BM89" i="2"/>
  <c r="BN90" i="2"/>
  <c r="BO91" i="2"/>
  <c r="BP92" i="2"/>
  <c r="BD81" i="2"/>
  <c r="BE82" i="2"/>
  <c r="BF83" i="2"/>
  <c r="BG84" i="2"/>
  <c r="BH85" i="2"/>
  <c r="BI86" i="2"/>
  <c r="BJ87" i="2"/>
  <c r="BK88" i="2"/>
  <c r="BL89" i="2"/>
  <c r="BM90" i="2"/>
  <c r="BN91" i="2"/>
  <c r="BO92" i="2"/>
  <c r="BP93" i="2"/>
  <c r="BD82" i="2"/>
  <c r="BE83" i="2"/>
  <c r="BF84" i="2"/>
  <c r="BG85" i="2"/>
  <c r="BH86" i="2"/>
  <c r="BI87" i="2"/>
  <c r="BJ88" i="2"/>
  <c r="BK89" i="2"/>
  <c r="BL90" i="2"/>
  <c r="BM91" i="2"/>
  <c r="BN92" i="2"/>
  <c r="BO93" i="2"/>
  <c r="BP94" i="2"/>
  <c r="BD83" i="2"/>
  <c r="BE84" i="2"/>
  <c r="BF85" i="2"/>
  <c r="BG86" i="2"/>
  <c r="BH87" i="2"/>
  <c r="BI88" i="2"/>
  <c r="BJ89" i="2"/>
  <c r="BK90" i="2"/>
  <c r="BL91" i="2"/>
  <c r="BM92" i="2"/>
  <c r="BN93" i="2"/>
  <c r="BO94" i="2"/>
  <c r="BP95" i="2"/>
  <c r="BD84" i="2"/>
  <c r="BE85" i="2"/>
  <c r="BF86" i="2"/>
  <c r="BG87" i="2"/>
  <c r="BH88" i="2"/>
  <c r="BI89" i="2"/>
  <c r="BJ90" i="2"/>
  <c r="BK91" i="2"/>
  <c r="BL92" i="2"/>
  <c r="BM93" i="2"/>
  <c r="BN94" i="2"/>
  <c r="BO95" i="2"/>
  <c r="BP96" i="2"/>
  <c r="BD85" i="2"/>
  <c r="BE86" i="2"/>
  <c r="BF87" i="2"/>
  <c r="BG88" i="2"/>
  <c r="BH89" i="2"/>
  <c r="BI90" i="2"/>
  <c r="BJ91" i="2"/>
  <c r="BK92" i="2"/>
  <c r="BL93" i="2"/>
  <c r="BM94" i="2"/>
  <c r="BN95" i="2"/>
  <c r="BO96" i="2"/>
  <c r="BP97" i="2"/>
  <c r="BD86" i="2"/>
  <c r="BE87" i="2"/>
  <c r="BF88" i="2"/>
  <c r="BG89" i="2"/>
  <c r="BH90" i="2"/>
  <c r="BI91" i="2"/>
  <c r="BJ92" i="2"/>
  <c r="BK93" i="2"/>
  <c r="BL94" i="2"/>
  <c r="BM95" i="2"/>
  <c r="BN96" i="2"/>
  <c r="BO97" i="2"/>
  <c r="BP98" i="2"/>
  <c r="BD87" i="2"/>
  <c r="BE88" i="2"/>
  <c r="BF89" i="2"/>
  <c r="BG90" i="2"/>
  <c r="BH91" i="2"/>
  <c r="BI92" i="2"/>
  <c r="BJ93" i="2"/>
  <c r="BK94" i="2"/>
  <c r="BL95" i="2"/>
  <c r="BM96" i="2"/>
  <c r="BN97" i="2"/>
  <c r="BO98" i="2"/>
  <c r="BP99" i="2"/>
  <c r="BD88" i="2"/>
  <c r="BE89" i="2"/>
  <c r="BF90" i="2"/>
  <c r="BG91" i="2"/>
  <c r="BH92" i="2"/>
  <c r="BI93" i="2"/>
  <c r="BJ94" i="2"/>
  <c r="BK95" i="2"/>
  <c r="BL96" i="2"/>
  <c r="BM97" i="2"/>
  <c r="BN98" i="2"/>
  <c r="BO99" i="2"/>
  <c r="BP100" i="2"/>
  <c r="BD89" i="2"/>
  <c r="BE90" i="2"/>
  <c r="BF91" i="2"/>
  <c r="BG92" i="2"/>
  <c r="BH93" i="2"/>
  <c r="BI94" i="2"/>
  <c r="BJ95" i="2"/>
  <c r="BK96" i="2"/>
  <c r="BL97" i="2"/>
  <c r="BM98" i="2"/>
  <c r="BN99" i="2"/>
  <c r="BO100" i="2"/>
  <c r="BP101" i="2"/>
  <c r="BD90" i="2"/>
  <c r="BE91" i="2"/>
  <c r="BF92" i="2"/>
  <c r="BG93" i="2"/>
  <c r="BH94" i="2"/>
  <c r="BI95" i="2"/>
  <c r="BJ96" i="2"/>
  <c r="BK97" i="2"/>
  <c r="BL98" i="2"/>
  <c r="BM99" i="2"/>
  <c r="BN100" i="2"/>
  <c r="BO101" i="2"/>
  <c r="BP102" i="2"/>
  <c r="BD91" i="2"/>
  <c r="BE92" i="2"/>
  <c r="BF93" i="2"/>
  <c r="BG94" i="2"/>
  <c r="BH95" i="2"/>
  <c r="BI96" i="2"/>
  <c r="BJ97" i="2"/>
  <c r="BK98" i="2"/>
  <c r="BL99" i="2"/>
  <c r="BM100" i="2"/>
  <c r="BN101" i="2"/>
  <c r="BO102" i="2"/>
  <c r="BP103" i="2"/>
  <c r="BD92" i="2"/>
  <c r="BE93" i="2"/>
  <c r="BF94" i="2"/>
  <c r="BG95" i="2"/>
  <c r="BH96" i="2"/>
  <c r="BI97" i="2"/>
  <c r="BJ98" i="2"/>
  <c r="BK99" i="2"/>
  <c r="BL100" i="2"/>
  <c r="BM101" i="2"/>
  <c r="BN102" i="2"/>
  <c r="BO103" i="2"/>
  <c r="BP104" i="2"/>
  <c r="BD93" i="2"/>
  <c r="BE94" i="2"/>
  <c r="BF95" i="2"/>
  <c r="BG96" i="2"/>
  <c r="BH97" i="2"/>
  <c r="BI98" i="2"/>
  <c r="BJ99" i="2"/>
  <c r="BK100" i="2"/>
  <c r="BL101" i="2"/>
  <c r="BM102" i="2"/>
  <c r="BN103" i="2"/>
  <c r="BO104" i="2"/>
  <c r="BP105" i="2"/>
  <c r="BD94" i="2"/>
  <c r="BE95" i="2"/>
  <c r="BF96" i="2"/>
  <c r="BG97" i="2"/>
  <c r="BH98" i="2"/>
  <c r="BI99" i="2"/>
  <c r="BJ100" i="2"/>
  <c r="BK101" i="2"/>
  <c r="BL102" i="2"/>
  <c r="BM103" i="2"/>
  <c r="BN104" i="2"/>
  <c r="BO105" i="2"/>
  <c r="BP106" i="2"/>
  <c r="BD95" i="2"/>
  <c r="BE96" i="2"/>
  <c r="BF97" i="2"/>
  <c r="BG98" i="2"/>
  <c r="BH99" i="2"/>
  <c r="BI100" i="2"/>
  <c r="BJ101" i="2"/>
  <c r="BK102" i="2"/>
  <c r="BL103" i="2"/>
  <c r="BM104" i="2"/>
  <c r="BN105" i="2"/>
  <c r="BO106" i="2"/>
  <c r="BP107" i="2"/>
  <c r="BD96" i="2"/>
  <c r="BE97" i="2"/>
  <c r="BF98" i="2"/>
  <c r="BG99" i="2"/>
  <c r="BH100" i="2"/>
  <c r="BI101" i="2"/>
  <c r="BJ102" i="2"/>
  <c r="BK103" i="2"/>
  <c r="BL104" i="2"/>
  <c r="BM105" i="2"/>
  <c r="BN106" i="2"/>
  <c r="BO107" i="2"/>
  <c r="BP108" i="2"/>
  <c r="BD97" i="2"/>
  <c r="BE98" i="2"/>
  <c r="BF99" i="2"/>
  <c r="BG100" i="2"/>
  <c r="BH101" i="2"/>
  <c r="BI102" i="2"/>
  <c r="BJ103" i="2"/>
  <c r="BK104" i="2"/>
  <c r="BL105" i="2"/>
  <c r="BM106" i="2"/>
  <c r="BN107" i="2"/>
  <c r="BO108" i="2"/>
  <c r="BP109" i="2"/>
  <c r="BD98" i="2"/>
  <c r="BE99" i="2"/>
  <c r="BF100" i="2"/>
  <c r="BG101" i="2"/>
  <c r="BH102" i="2"/>
  <c r="BI103" i="2"/>
  <c r="BJ104" i="2"/>
  <c r="BK105" i="2"/>
  <c r="BL106" i="2"/>
  <c r="BM107" i="2"/>
  <c r="BN108" i="2"/>
  <c r="BO109" i="2"/>
  <c r="BP110" i="2"/>
  <c r="BD99" i="2"/>
  <c r="BE100" i="2"/>
  <c r="BF101" i="2"/>
  <c r="BG102" i="2"/>
  <c r="BH103" i="2"/>
  <c r="BI104" i="2"/>
  <c r="BJ105" i="2"/>
  <c r="BK106" i="2"/>
  <c r="BL107" i="2"/>
  <c r="BM108" i="2"/>
  <c r="BN109" i="2"/>
  <c r="BO110" i="2"/>
  <c r="BP111" i="2"/>
  <c r="BD100" i="2"/>
  <c r="BE101" i="2"/>
  <c r="BF102" i="2"/>
  <c r="BG103" i="2"/>
  <c r="BH104" i="2"/>
  <c r="BI105" i="2"/>
  <c r="BJ106" i="2"/>
  <c r="BK107" i="2"/>
  <c r="BL108" i="2"/>
  <c r="BM109" i="2"/>
  <c r="BN110" i="2"/>
  <c r="BO111" i="2"/>
  <c r="BP112" i="2"/>
  <c r="BD101" i="2"/>
  <c r="BE102" i="2"/>
  <c r="BF103" i="2"/>
  <c r="BG104" i="2"/>
  <c r="BH105" i="2"/>
  <c r="BI106" i="2"/>
  <c r="BJ107" i="2"/>
  <c r="BK108" i="2"/>
  <c r="BL109" i="2"/>
  <c r="BM110" i="2"/>
  <c r="BN111" i="2"/>
  <c r="BO112" i="2"/>
  <c r="BP113" i="2"/>
  <c r="BD102" i="2"/>
  <c r="BE103" i="2"/>
  <c r="BF104" i="2"/>
  <c r="BG105" i="2"/>
  <c r="BH106" i="2"/>
  <c r="BI107" i="2"/>
  <c r="BJ108" i="2"/>
  <c r="BK109" i="2"/>
  <c r="BL110" i="2"/>
  <c r="BM111" i="2"/>
  <c r="BN112" i="2"/>
  <c r="BO113" i="2"/>
  <c r="BP114" i="2"/>
  <c r="BD103" i="2"/>
  <c r="BE104" i="2"/>
  <c r="BF105" i="2"/>
  <c r="BG106" i="2"/>
  <c r="BH107" i="2"/>
  <c r="BI108" i="2"/>
  <c r="BJ109" i="2"/>
  <c r="BK110" i="2"/>
  <c r="BL111" i="2"/>
  <c r="BM112" i="2"/>
  <c r="BN113" i="2"/>
  <c r="BO114" i="2"/>
  <c r="BP115" i="2"/>
  <c r="BD104" i="2"/>
  <c r="BE105" i="2"/>
  <c r="BF106" i="2"/>
  <c r="BG107" i="2"/>
  <c r="BH108" i="2"/>
  <c r="BI109" i="2"/>
  <c r="BJ110" i="2"/>
  <c r="BK111" i="2"/>
  <c r="BL112" i="2"/>
  <c r="BM113" i="2"/>
  <c r="BN114" i="2"/>
  <c r="BO115" i="2"/>
  <c r="BP116" i="2"/>
  <c r="BD105" i="2"/>
  <c r="BE106" i="2"/>
  <c r="BF107" i="2"/>
  <c r="BG108" i="2"/>
  <c r="BH109" i="2"/>
  <c r="BI110" i="2"/>
  <c r="BJ111" i="2"/>
  <c r="BK112" i="2"/>
  <c r="BL113" i="2"/>
  <c r="BM114" i="2"/>
  <c r="BN115" i="2"/>
  <c r="BO116" i="2"/>
  <c r="BP117" i="2"/>
  <c r="BD106" i="2"/>
  <c r="BE107" i="2"/>
  <c r="BF108" i="2"/>
  <c r="BG109" i="2"/>
  <c r="BH110" i="2"/>
  <c r="BI111" i="2"/>
  <c r="BJ112" i="2"/>
  <c r="BK113" i="2"/>
  <c r="BL114" i="2"/>
  <c r="BM115" i="2"/>
  <c r="BN116" i="2"/>
  <c r="BO117" i="2"/>
  <c r="BP118" i="2"/>
  <c r="BD107" i="2"/>
  <c r="BE108" i="2"/>
  <c r="BF109" i="2"/>
  <c r="BG110" i="2"/>
  <c r="BH111" i="2"/>
  <c r="BI112" i="2"/>
  <c r="BJ113" i="2"/>
  <c r="BK114" i="2"/>
  <c r="BL115" i="2"/>
  <c r="BM116" i="2"/>
  <c r="BN117" i="2"/>
  <c r="BO118" i="2"/>
  <c r="BP119" i="2"/>
  <c r="BD108" i="2"/>
  <c r="BE109" i="2"/>
  <c r="BF110" i="2"/>
  <c r="BG111" i="2"/>
  <c r="BH112" i="2"/>
  <c r="BI113" i="2"/>
  <c r="BJ114" i="2"/>
  <c r="BK115" i="2"/>
  <c r="BL116" i="2"/>
  <c r="BM117" i="2"/>
  <c r="BN118" i="2"/>
  <c r="BO119" i="2"/>
  <c r="BP120" i="2"/>
  <c r="BD109" i="2"/>
  <c r="BE110" i="2"/>
  <c r="BF111" i="2"/>
  <c r="BG112" i="2"/>
  <c r="BH113" i="2"/>
  <c r="BI114" i="2"/>
  <c r="BJ115" i="2"/>
  <c r="BK116" i="2"/>
  <c r="BL117" i="2"/>
  <c r="BM118" i="2"/>
  <c r="BN119" i="2"/>
  <c r="BO120" i="2"/>
  <c r="BP121" i="2"/>
  <c r="BD110" i="2"/>
  <c r="BE111" i="2"/>
  <c r="BF112" i="2"/>
  <c r="BG113" i="2"/>
  <c r="BH114" i="2"/>
  <c r="BI115" i="2"/>
  <c r="BJ116" i="2"/>
  <c r="BK117" i="2"/>
  <c r="BL118" i="2"/>
  <c r="BM119" i="2"/>
  <c r="BN120" i="2"/>
  <c r="BO121" i="2"/>
  <c r="BP122" i="2"/>
  <c r="BD111" i="2"/>
  <c r="BE112" i="2"/>
  <c r="BF113" i="2"/>
  <c r="BG114" i="2"/>
  <c r="BH115" i="2"/>
  <c r="BI116" i="2"/>
  <c r="BJ117" i="2"/>
  <c r="BK118" i="2"/>
  <c r="BL119" i="2"/>
  <c r="BM120" i="2"/>
  <c r="BN121" i="2"/>
  <c r="BO122" i="2"/>
  <c r="BP123" i="2"/>
  <c r="BD112" i="2"/>
  <c r="BE113" i="2"/>
  <c r="BF114" i="2"/>
  <c r="BG115" i="2"/>
  <c r="BH116" i="2"/>
  <c r="BI117" i="2"/>
  <c r="BJ118" i="2"/>
  <c r="BK119" i="2"/>
  <c r="BL120" i="2"/>
  <c r="BM121" i="2"/>
  <c r="BN122" i="2"/>
  <c r="BO123" i="2"/>
  <c r="BP124" i="2"/>
  <c r="BD113" i="2"/>
  <c r="BE114" i="2"/>
  <c r="BF115" i="2"/>
  <c r="BG116" i="2"/>
  <c r="BH117" i="2"/>
  <c r="BI118" i="2"/>
  <c r="BJ119" i="2"/>
  <c r="BK120" i="2"/>
  <c r="BL121" i="2"/>
  <c r="BM122" i="2"/>
  <c r="BN123" i="2"/>
  <c r="BO124" i="2"/>
  <c r="BP125" i="2"/>
  <c r="BD114" i="2"/>
  <c r="BE115" i="2"/>
  <c r="BF116" i="2"/>
  <c r="BG117" i="2"/>
  <c r="BH118" i="2"/>
  <c r="BI119" i="2"/>
  <c r="BJ120" i="2"/>
  <c r="BK121" i="2"/>
  <c r="BL122" i="2"/>
  <c r="BM123" i="2"/>
  <c r="BN124" i="2"/>
  <c r="BO125" i="2"/>
  <c r="BP126" i="2"/>
  <c r="BD115" i="2"/>
  <c r="BE116" i="2"/>
  <c r="BF117" i="2"/>
  <c r="BG118" i="2"/>
  <c r="BH119" i="2"/>
  <c r="BI120" i="2"/>
  <c r="BJ121" i="2"/>
  <c r="BK122" i="2"/>
  <c r="BL123" i="2"/>
  <c r="BM124" i="2"/>
  <c r="BN125" i="2"/>
  <c r="BO126" i="2"/>
  <c r="BP127" i="2"/>
  <c r="BD116" i="2"/>
  <c r="BE117" i="2"/>
  <c r="BF118" i="2"/>
  <c r="BG119" i="2"/>
  <c r="BH120" i="2"/>
  <c r="BI121" i="2"/>
  <c r="BJ122" i="2"/>
  <c r="BK123" i="2"/>
  <c r="BL124" i="2"/>
  <c r="BM125" i="2"/>
  <c r="BN126" i="2"/>
  <c r="BO127" i="2"/>
  <c r="BP128" i="2"/>
  <c r="BD117" i="2"/>
  <c r="BE118" i="2"/>
  <c r="BF119" i="2"/>
  <c r="BG120" i="2"/>
  <c r="BH121" i="2"/>
  <c r="BI122" i="2"/>
  <c r="BJ123" i="2"/>
  <c r="BK124" i="2"/>
  <c r="BL125" i="2"/>
  <c r="BM126" i="2"/>
  <c r="BN127" i="2"/>
  <c r="BO128" i="2"/>
  <c r="BP129" i="2"/>
  <c r="BD118" i="2"/>
  <c r="BE119" i="2"/>
  <c r="BF120" i="2"/>
  <c r="BG121" i="2"/>
  <c r="BH122" i="2"/>
  <c r="BI123" i="2"/>
  <c r="BJ124" i="2"/>
  <c r="BK125" i="2"/>
  <c r="BL126" i="2"/>
  <c r="BM127" i="2"/>
  <c r="BN128" i="2"/>
  <c r="BO129" i="2"/>
  <c r="BP130" i="2"/>
  <c r="BD119" i="2"/>
  <c r="BE120" i="2"/>
  <c r="BF121" i="2"/>
  <c r="BG122" i="2"/>
  <c r="BH123" i="2"/>
  <c r="BI124" i="2"/>
  <c r="BJ125" i="2"/>
  <c r="BK126" i="2"/>
  <c r="BL127" i="2"/>
  <c r="BM128" i="2"/>
  <c r="BN129" i="2"/>
  <c r="BO130" i="2"/>
  <c r="BP131" i="2"/>
  <c r="BD120" i="2"/>
  <c r="BE121" i="2"/>
  <c r="BF122" i="2"/>
  <c r="BG123" i="2"/>
  <c r="BH124" i="2"/>
  <c r="BI125" i="2"/>
  <c r="BJ126" i="2"/>
  <c r="BK127" i="2"/>
  <c r="BL128" i="2"/>
  <c r="BM129" i="2"/>
  <c r="BN130" i="2"/>
  <c r="BO131" i="2"/>
  <c r="BP132" i="2"/>
  <c r="BD121" i="2"/>
  <c r="BE122" i="2"/>
  <c r="BF123" i="2"/>
  <c r="BG124" i="2"/>
  <c r="BH125" i="2"/>
  <c r="BI126" i="2"/>
  <c r="BJ127" i="2"/>
  <c r="BK128" i="2"/>
  <c r="BL129" i="2"/>
  <c r="BM130" i="2"/>
  <c r="BN131" i="2"/>
  <c r="BO132" i="2"/>
  <c r="BP133" i="2"/>
  <c r="BD122" i="2"/>
  <c r="BE123" i="2"/>
  <c r="BF124" i="2"/>
  <c r="BG125" i="2"/>
  <c r="BH126" i="2"/>
  <c r="BI127" i="2"/>
  <c r="BJ128" i="2"/>
  <c r="BK129" i="2"/>
  <c r="BL130" i="2"/>
  <c r="BM131" i="2"/>
  <c r="BN132" i="2"/>
  <c r="BO133" i="2"/>
  <c r="BP134" i="2"/>
  <c r="BD123" i="2"/>
  <c r="BE124" i="2"/>
  <c r="BF125" i="2"/>
  <c r="BG126" i="2"/>
  <c r="BH127" i="2"/>
  <c r="BI128" i="2"/>
  <c r="BJ129" i="2"/>
  <c r="BK130" i="2"/>
  <c r="BL131" i="2"/>
  <c r="BM132" i="2"/>
  <c r="BN133" i="2"/>
  <c r="BO134" i="2"/>
  <c r="BP135" i="2"/>
  <c r="BD124" i="2"/>
  <c r="BE125" i="2"/>
  <c r="BF126" i="2"/>
  <c r="BG127" i="2"/>
  <c r="BH128" i="2"/>
  <c r="BI129" i="2"/>
  <c r="BJ130" i="2"/>
  <c r="BK131" i="2"/>
  <c r="BL132" i="2"/>
  <c r="BM133" i="2"/>
  <c r="BN134" i="2"/>
  <c r="BO135" i="2"/>
  <c r="BP136" i="2"/>
  <c r="BD125" i="2"/>
  <c r="BE126" i="2"/>
  <c r="BF127" i="2"/>
  <c r="BG128" i="2"/>
  <c r="BH129" i="2"/>
  <c r="BI130" i="2"/>
  <c r="BJ131" i="2"/>
  <c r="BK132" i="2"/>
  <c r="BL133" i="2"/>
  <c r="BM134" i="2"/>
  <c r="BN135" i="2"/>
  <c r="BO136" i="2"/>
  <c r="BP137" i="2"/>
  <c r="BD126" i="2"/>
  <c r="BE127" i="2"/>
  <c r="BF128" i="2"/>
  <c r="BG129" i="2"/>
  <c r="BH130" i="2"/>
  <c r="BI131" i="2"/>
  <c r="BJ132" i="2"/>
  <c r="BK133" i="2"/>
  <c r="BL134" i="2"/>
  <c r="BM135" i="2"/>
  <c r="BN136" i="2"/>
  <c r="BO137" i="2"/>
  <c r="BP138" i="2"/>
  <c r="BD127" i="2"/>
  <c r="BE128" i="2"/>
  <c r="BF129" i="2"/>
  <c r="BG130" i="2"/>
  <c r="BH131" i="2"/>
  <c r="BI132" i="2"/>
  <c r="BJ133" i="2"/>
  <c r="BK134" i="2"/>
  <c r="BL135" i="2"/>
  <c r="BM136" i="2"/>
  <c r="BN137" i="2"/>
  <c r="BO138" i="2"/>
  <c r="BP139" i="2"/>
  <c r="BD128" i="2"/>
  <c r="BE129" i="2"/>
  <c r="BF130" i="2"/>
  <c r="BG131" i="2"/>
  <c r="BH132" i="2"/>
  <c r="BI133" i="2"/>
  <c r="BJ134" i="2"/>
  <c r="BK135" i="2"/>
  <c r="BL136" i="2"/>
  <c r="BM137" i="2"/>
  <c r="BN138" i="2"/>
  <c r="BO139" i="2"/>
  <c r="BP140" i="2"/>
  <c r="BD129" i="2"/>
  <c r="BE130" i="2"/>
  <c r="BF131" i="2"/>
  <c r="BG132" i="2"/>
  <c r="BH133" i="2"/>
  <c r="BI134" i="2"/>
  <c r="BJ135" i="2"/>
  <c r="BK136" i="2"/>
  <c r="BL137" i="2"/>
  <c r="BM138" i="2"/>
  <c r="BN139" i="2"/>
  <c r="BO140" i="2"/>
  <c r="BP141" i="2"/>
  <c r="BD130" i="2"/>
  <c r="BE131" i="2"/>
  <c r="BF132" i="2"/>
  <c r="BG133" i="2"/>
  <c r="BH134" i="2"/>
  <c r="BI135" i="2"/>
  <c r="BJ136" i="2"/>
  <c r="BK137" i="2"/>
  <c r="BL138" i="2"/>
  <c r="BM139" i="2"/>
  <c r="BN140" i="2"/>
  <c r="BO141" i="2"/>
  <c r="BP142" i="2"/>
  <c r="BD131" i="2"/>
  <c r="BE132" i="2"/>
  <c r="BF133" i="2"/>
  <c r="BG134" i="2"/>
  <c r="BH135" i="2"/>
  <c r="BI136" i="2"/>
  <c r="BJ137" i="2"/>
  <c r="BK138" i="2"/>
  <c r="BL139" i="2"/>
  <c r="BM140" i="2"/>
  <c r="BN141" i="2"/>
  <c r="BO142" i="2"/>
  <c r="BP143" i="2"/>
  <c r="BD132" i="2"/>
  <c r="BE133" i="2"/>
  <c r="BF134" i="2"/>
  <c r="BG135" i="2"/>
  <c r="BH136" i="2"/>
  <c r="BI137" i="2"/>
  <c r="BJ138" i="2"/>
  <c r="BK139" i="2"/>
  <c r="BL140" i="2"/>
  <c r="BM141" i="2"/>
  <c r="BN142" i="2"/>
  <c r="BO143" i="2"/>
  <c r="BP144" i="2"/>
  <c r="BD133" i="2"/>
  <c r="BE134" i="2"/>
  <c r="BF135" i="2"/>
  <c r="BG136" i="2"/>
  <c r="BH137" i="2"/>
  <c r="BI138" i="2"/>
  <c r="BJ139" i="2"/>
  <c r="BK140" i="2"/>
  <c r="BL141" i="2"/>
  <c r="BM142" i="2"/>
  <c r="BN143" i="2"/>
  <c r="BO144" i="2"/>
  <c r="BP145" i="2"/>
  <c r="BD134" i="2"/>
  <c r="BE135" i="2"/>
  <c r="BF136" i="2"/>
  <c r="BG137" i="2"/>
  <c r="BH138" i="2"/>
  <c r="BI139" i="2"/>
  <c r="BJ140" i="2"/>
  <c r="BK141" i="2"/>
  <c r="BL142" i="2"/>
  <c r="BM143" i="2"/>
  <c r="BN144" i="2"/>
  <c r="BO145" i="2"/>
  <c r="BP146" i="2"/>
  <c r="BD135" i="2"/>
  <c r="BE136" i="2"/>
  <c r="BF137" i="2"/>
  <c r="BG138" i="2"/>
  <c r="BH139" i="2"/>
  <c r="BI140" i="2"/>
  <c r="BJ141" i="2"/>
  <c r="BK142" i="2"/>
  <c r="BL143" i="2"/>
  <c r="BM144" i="2"/>
  <c r="BN145" i="2"/>
  <c r="BO146" i="2"/>
  <c r="BP147" i="2"/>
  <c r="BD136" i="2"/>
  <c r="BE137" i="2"/>
  <c r="BF138" i="2"/>
  <c r="BG139" i="2"/>
  <c r="BH140" i="2"/>
  <c r="BI141" i="2"/>
  <c r="BJ142" i="2"/>
  <c r="BK143" i="2"/>
  <c r="BL144" i="2"/>
  <c r="BM145" i="2"/>
  <c r="BN146" i="2"/>
  <c r="BO147" i="2"/>
  <c r="BP148" i="2"/>
  <c r="BD137" i="2"/>
  <c r="BE138" i="2"/>
  <c r="BF139" i="2"/>
  <c r="BG140" i="2"/>
  <c r="BH141" i="2"/>
  <c r="BI142" i="2"/>
  <c r="BJ143" i="2"/>
  <c r="BK144" i="2"/>
  <c r="BL145" i="2"/>
  <c r="BM146" i="2"/>
  <c r="BN147" i="2"/>
  <c r="BO148" i="2"/>
  <c r="BP149" i="2"/>
  <c r="BD138" i="2"/>
  <c r="BE139" i="2"/>
  <c r="BF140" i="2"/>
  <c r="BG141" i="2"/>
  <c r="BH142" i="2"/>
  <c r="BI143" i="2"/>
  <c r="BJ144" i="2"/>
  <c r="BK145" i="2"/>
  <c r="BL146" i="2"/>
  <c r="BM147" i="2"/>
  <c r="BN148" i="2"/>
  <c r="BO149" i="2"/>
  <c r="BP150" i="2"/>
  <c r="BD139" i="2"/>
  <c r="BE140" i="2"/>
  <c r="BF141" i="2"/>
  <c r="BG142" i="2"/>
  <c r="BH143" i="2"/>
  <c r="BI144" i="2"/>
  <c r="BJ145" i="2"/>
  <c r="BK146" i="2"/>
  <c r="BL147" i="2"/>
  <c r="BM148" i="2"/>
  <c r="BN149" i="2"/>
  <c r="BO150" i="2"/>
  <c r="BP151" i="2"/>
  <c r="BD140" i="2"/>
  <c r="BE141" i="2"/>
  <c r="BF142" i="2"/>
  <c r="BG143" i="2"/>
  <c r="BH144" i="2"/>
  <c r="BI145" i="2"/>
  <c r="BJ146" i="2"/>
  <c r="BK147" i="2"/>
  <c r="BL148" i="2"/>
  <c r="BM149" i="2"/>
  <c r="BN150" i="2"/>
  <c r="BO151" i="2"/>
  <c r="BP152" i="2"/>
  <c r="BD141" i="2"/>
  <c r="BE142" i="2"/>
  <c r="BF143" i="2"/>
  <c r="BG144" i="2"/>
  <c r="BH145" i="2"/>
  <c r="BI146" i="2"/>
  <c r="BJ147" i="2"/>
  <c r="BK148" i="2"/>
  <c r="BL149" i="2"/>
  <c r="BM150" i="2"/>
  <c r="BN151" i="2"/>
  <c r="BO152" i="2"/>
  <c r="BP153" i="2"/>
  <c r="BD142" i="2"/>
  <c r="BE143" i="2"/>
  <c r="BF144" i="2"/>
  <c r="BG145" i="2"/>
  <c r="BH146" i="2"/>
  <c r="BI147" i="2"/>
  <c r="BJ148" i="2"/>
  <c r="BK149" i="2"/>
  <c r="BL150" i="2"/>
  <c r="BM151" i="2"/>
  <c r="BN152" i="2"/>
  <c r="BO153" i="2"/>
  <c r="BP154" i="2"/>
  <c r="BD143" i="2"/>
  <c r="BE144" i="2"/>
  <c r="BF145" i="2"/>
  <c r="BG146" i="2"/>
  <c r="BH147" i="2"/>
  <c r="BI148" i="2"/>
  <c r="BJ149" i="2"/>
  <c r="BK150" i="2"/>
  <c r="BL151" i="2"/>
  <c r="BM152" i="2"/>
  <c r="BN153" i="2"/>
  <c r="BO154" i="2"/>
  <c r="BP155" i="2"/>
  <c r="BD144" i="2"/>
  <c r="BE145" i="2"/>
  <c r="BF146" i="2"/>
  <c r="BG147" i="2"/>
  <c r="BH148" i="2"/>
  <c r="BI149" i="2"/>
  <c r="BJ150" i="2"/>
  <c r="BK151" i="2"/>
  <c r="BL152" i="2"/>
  <c r="BM153" i="2"/>
  <c r="BN154" i="2"/>
  <c r="BO155" i="2"/>
  <c r="BP156" i="2"/>
  <c r="BD145" i="2"/>
  <c r="BE146" i="2"/>
  <c r="BF147" i="2"/>
  <c r="BG148" i="2"/>
  <c r="BH149" i="2"/>
  <c r="BI150" i="2"/>
  <c r="BJ151" i="2"/>
  <c r="BK152" i="2"/>
  <c r="BL153" i="2"/>
  <c r="BM154" i="2"/>
  <c r="BN155" i="2"/>
  <c r="BO156" i="2"/>
  <c r="BP157" i="2"/>
  <c r="BD146" i="2"/>
  <c r="BE147" i="2"/>
  <c r="BF148" i="2"/>
  <c r="BG149" i="2"/>
  <c r="BH150" i="2"/>
  <c r="BI151" i="2"/>
  <c r="BJ152" i="2"/>
  <c r="BK153" i="2"/>
  <c r="BL154" i="2"/>
  <c r="BM155" i="2"/>
  <c r="BN156" i="2"/>
  <c r="BO157" i="2"/>
  <c r="BP158" i="2"/>
  <c r="BD147" i="2"/>
  <c r="BE148" i="2"/>
  <c r="BF149" i="2"/>
  <c r="BG150" i="2"/>
  <c r="BH151" i="2"/>
  <c r="BI152" i="2"/>
  <c r="BJ153" i="2"/>
  <c r="BK154" i="2"/>
  <c r="BL155" i="2"/>
  <c r="BM156" i="2"/>
  <c r="BN157" i="2"/>
  <c r="BO158" i="2"/>
  <c r="BP159" i="2"/>
  <c r="BD148" i="2"/>
  <c r="BE149" i="2"/>
  <c r="BF150" i="2"/>
  <c r="BG151" i="2"/>
  <c r="BH152" i="2"/>
  <c r="BI153" i="2"/>
  <c r="BJ154" i="2"/>
  <c r="BK155" i="2"/>
  <c r="BL156" i="2"/>
  <c r="BM157" i="2"/>
  <c r="BN158" i="2"/>
  <c r="BO159" i="2"/>
  <c r="BP160" i="2"/>
  <c r="BD149" i="2"/>
  <c r="BE150" i="2"/>
  <c r="BF151" i="2"/>
  <c r="BG152" i="2"/>
  <c r="BH153" i="2"/>
  <c r="BI154" i="2"/>
  <c r="BJ155" i="2"/>
  <c r="BK156" i="2"/>
  <c r="BL157" i="2"/>
  <c r="BM158" i="2"/>
  <c r="BN159" i="2"/>
  <c r="BO160" i="2"/>
  <c r="BP161" i="2"/>
  <c r="BD150" i="2"/>
  <c r="BE151" i="2"/>
  <c r="BF152" i="2"/>
  <c r="BG153" i="2"/>
  <c r="BH154" i="2"/>
  <c r="BI155" i="2"/>
  <c r="BJ156" i="2"/>
  <c r="BK157" i="2"/>
  <c r="BL158" i="2"/>
  <c r="BM159" i="2"/>
  <c r="BN160" i="2"/>
  <c r="BO161" i="2"/>
  <c r="BP162" i="2"/>
  <c r="BD151" i="2"/>
  <c r="BE152" i="2"/>
  <c r="BF153" i="2"/>
  <c r="BG154" i="2"/>
  <c r="BH155" i="2"/>
  <c r="BI156" i="2"/>
  <c r="BJ157" i="2"/>
  <c r="BK158" i="2"/>
  <c r="BL159" i="2"/>
  <c r="BM160" i="2"/>
  <c r="BN161" i="2"/>
  <c r="BO162" i="2"/>
  <c r="BP163" i="2"/>
  <c r="BD152" i="2"/>
  <c r="BE153" i="2"/>
  <c r="BF154" i="2"/>
  <c r="BG155" i="2"/>
  <c r="BH156" i="2"/>
  <c r="BI157" i="2"/>
  <c r="BJ158" i="2"/>
  <c r="BK159" i="2"/>
  <c r="BL160" i="2"/>
  <c r="BM161" i="2"/>
  <c r="BN162" i="2"/>
  <c r="BO163" i="2"/>
  <c r="BP164" i="2"/>
  <c r="BD153" i="2"/>
  <c r="BE154" i="2"/>
  <c r="BF155" i="2"/>
  <c r="BG156" i="2"/>
  <c r="BH157" i="2"/>
  <c r="BI158" i="2"/>
  <c r="BJ159" i="2"/>
  <c r="BK160" i="2"/>
  <c r="BL161" i="2"/>
  <c r="BM162" i="2"/>
  <c r="BN163" i="2"/>
  <c r="BO164" i="2"/>
  <c r="BP165" i="2"/>
  <c r="BD154" i="2"/>
  <c r="BE155" i="2"/>
  <c r="BF156" i="2"/>
  <c r="BG157" i="2"/>
  <c r="BH158" i="2"/>
  <c r="BI159" i="2"/>
  <c r="BJ160" i="2"/>
  <c r="BK161" i="2"/>
  <c r="BL162" i="2"/>
  <c r="BM163" i="2"/>
  <c r="BN164" i="2"/>
  <c r="BO165" i="2"/>
  <c r="BP166" i="2"/>
  <c r="BD155" i="2"/>
  <c r="BE156" i="2"/>
  <c r="BF157" i="2"/>
  <c r="BG158" i="2"/>
  <c r="BH159" i="2"/>
  <c r="BI160" i="2"/>
  <c r="BJ161" i="2"/>
  <c r="BK162" i="2"/>
  <c r="BL163" i="2"/>
  <c r="BM164" i="2"/>
  <c r="BN165" i="2"/>
  <c r="BO166" i="2"/>
  <c r="BP167" i="2"/>
  <c r="BD156" i="2"/>
  <c r="BE157" i="2"/>
  <c r="BF158" i="2"/>
  <c r="BG159" i="2"/>
  <c r="BH160" i="2"/>
  <c r="BI161" i="2"/>
  <c r="BJ162" i="2"/>
  <c r="BK163" i="2"/>
  <c r="BL164" i="2"/>
  <c r="BM165" i="2"/>
  <c r="BN166" i="2"/>
  <c r="BO167" i="2"/>
  <c r="BP168" i="2"/>
  <c r="BD157" i="2"/>
  <c r="BE158" i="2"/>
  <c r="BF159" i="2"/>
  <c r="BG160" i="2"/>
  <c r="BH161" i="2"/>
  <c r="BI162" i="2"/>
  <c r="BJ163" i="2"/>
  <c r="BK164" i="2"/>
  <c r="BL165" i="2"/>
  <c r="BM166" i="2"/>
  <c r="BN167" i="2"/>
  <c r="BO168" i="2"/>
  <c r="BP169" i="2"/>
  <c r="CZ106" i="2"/>
  <c r="CY105" i="2"/>
  <c r="CX104" i="2"/>
  <c r="CW103" i="2"/>
  <c r="CV102" i="2"/>
  <c r="CU101" i="2"/>
  <c r="CT100" i="2"/>
  <c r="CS99" i="2"/>
  <c r="CR98" i="2"/>
  <c r="CQ97" i="2"/>
  <c r="CP96" i="2"/>
  <c r="CO95" i="2"/>
  <c r="CN94" i="2"/>
  <c r="CM93" i="2"/>
  <c r="CL92" i="2"/>
  <c r="CK91" i="2"/>
  <c r="CJ90" i="2"/>
  <c r="CI89" i="2"/>
  <c r="CH88" i="2"/>
  <c r="CG87" i="2"/>
  <c r="CF86" i="2"/>
  <c r="CE85" i="2"/>
  <c r="CD84" i="2"/>
  <c r="CC83" i="2"/>
  <c r="CB82" i="2"/>
  <c r="CA81" i="2"/>
  <c r="BZ80" i="2"/>
  <c r="BY79" i="2"/>
  <c r="BX78" i="2"/>
  <c r="BW77" i="2"/>
  <c r="BV76" i="2"/>
  <c r="BU75" i="2"/>
  <c r="BT74" i="2"/>
  <c r="BS73" i="2"/>
  <c r="BR72" i="2"/>
  <c r="BQ71" i="2"/>
  <c r="BP70" i="2"/>
  <c r="BO69" i="2"/>
  <c r="BN68" i="2"/>
  <c r="BM67" i="2"/>
  <c r="BL66" i="2"/>
  <c r="BK65" i="2"/>
  <c r="BJ64" i="2"/>
  <c r="BI63" i="2"/>
  <c r="BH62" i="2"/>
  <c r="BG61" i="2"/>
  <c r="BF60" i="2"/>
  <c r="BE59" i="2"/>
  <c r="BD58" i="2"/>
  <c r="AM42" i="2"/>
  <c r="AN43" i="2"/>
  <c r="AO44" i="2"/>
  <c r="AP45" i="2"/>
  <c r="AQ46" i="2"/>
  <c r="AR47" i="2"/>
  <c r="AS48" i="2"/>
  <c r="AT49" i="2"/>
  <c r="AU50" i="2"/>
  <c r="AV51" i="2"/>
  <c r="AW52" i="2"/>
  <c r="AX53" i="2"/>
  <c r="AY54" i="2"/>
  <c r="AZ55" i="2"/>
  <c r="BA56" i="2"/>
  <c r="BB57" i="2"/>
  <c r="BC58" i="2"/>
  <c r="AM43" i="2"/>
  <c r="AN44" i="2"/>
  <c r="AO45" i="2"/>
  <c r="AP46" i="2"/>
  <c r="AQ47" i="2"/>
  <c r="AR48" i="2"/>
  <c r="AS49" i="2"/>
  <c r="AT50" i="2"/>
  <c r="AU51" i="2"/>
  <c r="AV52" i="2"/>
  <c r="AW53" i="2"/>
  <c r="AX54" i="2"/>
  <c r="AY55" i="2"/>
  <c r="AZ56" i="2"/>
  <c r="BA57" i="2"/>
  <c r="BB58" i="2"/>
  <c r="BC59" i="2"/>
  <c r="AM44" i="2"/>
  <c r="AN45" i="2"/>
  <c r="AO46" i="2"/>
  <c r="AP47" i="2"/>
  <c r="AQ48" i="2"/>
  <c r="AR49" i="2"/>
  <c r="AS50" i="2"/>
  <c r="AT51" i="2"/>
  <c r="AU52" i="2"/>
  <c r="AV53" i="2"/>
  <c r="AW54" i="2"/>
  <c r="AX55" i="2"/>
  <c r="AY56" i="2"/>
  <c r="AZ57" i="2"/>
  <c r="BA58" i="2"/>
  <c r="BB59" i="2"/>
  <c r="BC60" i="2"/>
  <c r="AM45" i="2"/>
  <c r="AN46" i="2"/>
  <c r="AO47" i="2"/>
  <c r="AP48" i="2"/>
  <c r="AQ49" i="2"/>
  <c r="AR50" i="2"/>
  <c r="AS51" i="2"/>
  <c r="AT52" i="2"/>
  <c r="AU53" i="2"/>
  <c r="AV54" i="2"/>
  <c r="AW55" i="2"/>
  <c r="AX56" i="2"/>
  <c r="AY57" i="2"/>
  <c r="AZ58" i="2"/>
  <c r="BA59" i="2"/>
  <c r="BB60" i="2"/>
  <c r="BC61" i="2"/>
  <c r="AM46" i="2"/>
  <c r="AN47" i="2"/>
  <c r="AO48" i="2"/>
  <c r="AP49" i="2"/>
  <c r="AQ50" i="2"/>
  <c r="AR51" i="2"/>
  <c r="AS52" i="2"/>
  <c r="AT53" i="2"/>
  <c r="AU54" i="2"/>
  <c r="AV55" i="2"/>
  <c r="AW56" i="2"/>
  <c r="AX57" i="2"/>
  <c r="AY58" i="2"/>
  <c r="AZ59" i="2"/>
  <c r="BA60" i="2"/>
  <c r="BB61" i="2"/>
  <c r="BC62" i="2"/>
  <c r="AM47" i="2"/>
  <c r="AN48" i="2"/>
  <c r="AO49" i="2"/>
  <c r="AP50" i="2"/>
  <c r="AQ51" i="2"/>
  <c r="AR52" i="2"/>
  <c r="AS53" i="2"/>
  <c r="AT54" i="2"/>
  <c r="AU55" i="2"/>
  <c r="AV56" i="2"/>
  <c r="AW57" i="2"/>
  <c r="AX58" i="2"/>
  <c r="AY59" i="2"/>
  <c r="AZ60" i="2"/>
  <c r="BA61" i="2"/>
  <c r="BB62" i="2"/>
  <c r="BC63" i="2"/>
  <c r="AM48" i="2"/>
  <c r="AN49" i="2"/>
  <c r="AO50" i="2"/>
  <c r="AP51" i="2"/>
  <c r="AQ52" i="2"/>
  <c r="AR53" i="2"/>
  <c r="AS54" i="2"/>
  <c r="AT55" i="2"/>
  <c r="AU56" i="2"/>
  <c r="AV57" i="2"/>
  <c r="AW58" i="2"/>
  <c r="AX59" i="2"/>
  <c r="AY60" i="2"/>
  <c r="AZ61" i="2"/>
  <c r="BA62" i="2"/>
  <c r="BB63" i="2"/>
  <c r="BC64" i="2"/>
  <c r="AM49" i="2"/>
  <c r="AN50" i="2"/>
  <c r="AO51" i="2"/>
  <c r="AP52" i="2"/>
  <c r="AQ53" i="2"/>
  <c r="AR54" i="2"/>
  <c r="AS55" i="2"/>
  <c r="AT56" i="2"/>
  <c r="AU57" i="2"/>
  <c r="AV58" i="2"/>
  <c r="AW59" i="2"/>
  <c r="AX60" i="2"/>
  <c r="AY61" i="2"/>
  <c r="AZ62" i="2"/>
  <c r="BA63" i="2"/>
  <c r="BB64" i="2"/>
  <c r="BC65" i="2"/>
  <c r="AM50" i="2"/>
  <c r="AN51" i="2"/>
  <c r="AO52" i="2"/>
  <c r="AP53" i="2"/>
  <c r="AQ54" i="2"/>
  <c r="AR55" i="2"/>
  <c r="AS56" i="2"/>
  <c r="AT57" i="2"/>
  <c r="AU58" i="2"/>
  <c r="AV59" i="2"/>
  <c r="AW60" i="2"/>
  <c r="AX61" i="2"/>
  <c r="AY62" i="2"/>
  <c r="AZ63" i="2"/>
  <c r="BA64" i="2"/>
  <c r="BB65" i="2"/>
  <c r="BC66" i="2"/>
  <c r="AM51" i="2"/>
  <c r="AN52" i="2"/>
  <c r="AO53" i="2"/>
  <c r="AP54" i="2"/>
  <c r="AQ55" i="2"/>
  <c r="AR56" i="2"/>
  <c r="AS57" i="2"/>
  <c r="AT58" i="2"/>
  <c r="AU59" i="2"/>
  <c r="AV60" i="2"/>
  <c r="AW61" i="2"/>
  <c r="AX62" i="2"/>
  <c r="AY63" i="2"/>
  <c r="AZ64" i="2"/>
  <c r="BA65" i="2"/>
  <c r="BB66" i="2"/>
  <c r="BC67" i="2"/>
  <c r="AM52" i="2"/>
  <c r="AN53" i="2"/>
  <c r="AO54" i="2"/>
  <c r="AP55" i="2"/>
  <c r="AQ56" i="2"/>
  <c r="AR57" i="2"/>
  <c r="AS58" i="2"/>
  <c r="AT59" i="2"/>
  <c r="AU60" i="2"/>
  <c r="AV61" i="2"/>
  <c r="AW62" i="2"/>
  <c r="AX63" i="2"/>
  <c r="AY64" i="2"/>
  <c r="AZ65" i="2"/>
  <c r="BA66" i="2"/>
  <c r="BB67" i="2"/>
  <c r="BC68" i="2"/>
  <c r="AM53" i="2"/>
  <c r="AN54" i="2"/>
  <c r="AO55" i="2"/>
  <c r="AP56" i="2"/>
  <c r="AQ57" i="2"/>
  <c r="AR58" i="2"/>
  <c r="AS59" i="2"/>
  <c r="AT60" i="2"/>
  <c r="AU61" i="2"/>
  <c r="AV62" i="2"/>
  <c r="AW63" i="2"/>
  <c r="AX64" i="2"/>
  <c r="AY65" i="2"/>
  <c r="AZ66" i="2"/>
  <c r="BA67" i="2"/>
  <c r="BB68" i="2"/>
  <c r="BC69" i="2"/>
  <c r="AM54" i="2"/>
  <c r="AN55" i="2"/>
  <c r="AO56" i="2"/>
  <c r="AP57" i="2"/>
  <c r="AQ58" i="2"/>
  <c r="AR59" i="2"/>
  <c r="AS60" i="2"/>
  <c r="AT61" i="2"/>
  <c r="AU62" i="2"/>
  <c r="AV63" i="2"/>
  <c r="AW64" i="2"/>
  <c r="AX65" i="2"/>
  <c r="AY66" i="2"/>
  <c r="AZ67" i="2"/>
  <c r="BA68" i="2"/>
  <c r="BB69" i="2"/>
  <c r="BC70" i="2"/>
  <c r="AM55" i="2"/>
  <c r="AN56" i="2"/>
  <c r="AO57" i="2"/>
  <c r="AP58" i="2"/>
  <c r="AQ59" i="2"/>
  <c r="AR60" i="2"/>
  <c r="AS61" i="2"/>
  <c r="AT62" i="2"/>
  <c r="AU63" i="2"/>
  <c r="AV64" i="2"/>
  <c r="AW65" i="2"/>
  <c r="AX66" i="2"/>
  <c r="AY67" i="2"/>
  <c r="AZ68" i="2"/>
  <c r="BA69" i="2"/>
  <c r="BB70" i="2"/>
  <c r="BC71" i="2"/>
  <c r="AM56" i="2"/>
  <c r="AN57" i="2"/>
  <c r="AO58" i="2"/>
  <c r="AP59" i="2"/>
  <c r="AQ60" i="2"/>
  <c r="AR61" i="2"/>
  <c r="AS62" i="2"/>
  <c r="AT63" i="2"/>
  <c r="AU64" i="2"/>
  <c r="AV65" i="2"/>
  <c r="AW66" i="2"/>
  <c r="AX67" i="2"/>
  <c r="AY68" i="2"/>
  <c r="AZ69" i="2"/>
  <c r="BA70" i="2"/>
  <c r="BB71" i="2"/>
  <c r="BC72" i="2"/>
  <c r="AM57" i="2"/>
  <c r="AN58" i="2"/>
  <c r="AO59" i="2"/>
  <c r="AP60" i="2"/>
  <c r="AQ61" i="2"/>
  <c r="AR62" i="2"/>
  <c r="AS63" i="2"/>
  <c r="AT64" i="2"/>
  <c r="AU65" i="2"/>
  <c r="AV66" i="2"/>
  <c r="AW67" i="2"/>
  <c r="AX68" i="2"/>
  <c r="AY69" i="2"/>
  <c r="AZ70" i="2"/>
  <c r="BA71" i="2"/>
  <c r="BB72" i="2"/>
  <c r="BC73" i="2"/>
  <c r="AM58" i="2"/>
  <c r="AN59" i="2"/>
  <c r="AO60" i="2"/>
  <c r="AP61" i="2"/>
  <c r="AQ62" i="2"/>
  <c r="AR63" i="2"/>
  <c r="AS64" i="2"/>
  <c r="AT65" i="2"/>
  <c r="AU66" i="2"/>
  <c r="AV67" i="2"/>
  <c r="AW68" i="2"/>
  <c r="AX69" i="2"/>
  <c r="AY70" i="2"/>
  <c r="AZ71" i="2"/>
  <c r="BA72" i="2"/>
  <c r="BB73" i="2"/>
  <c r="BC74" i="2"/>
  <c r="AM59" i="2"/>
  <c r="AN60" i="2"/>
  <c r="AO61" i="2"/>
  <c r="AP62" i="2"/>
  <c r="AQ63" i="2"/>
  <c r="AR64" i="2"/>
  <c r="AS65" i="2"/>
  <c r="AT66" i="2"/>
  <c r="AU67" i="2"/>
  <c r="AV68" i="2"/>
  <c r="AW69" i="2"/>
  <c r="AX70" i="2"/>
  <c r="AY71" i="2"/>
  <c r="AZ72" i="2"/>
  <c r="BA73" i="2"/>
  <c r="BB74" i="2"/>
  <c r="BC75" i="2"/>
  <c r="AM60" i="2"/>
  <c r="AN61" i="2"/>
  <c r="AO62" i="2"/>
  <c r="AP63" i="2"/>
  <c r="AQ64" i="2"/>
  <c r="AR65" i="2"/>
  <c r="AS66" i="2"/>
  <c r="AT67" i="2"/>
  <c r="AU68" i="2"/>
  <c r="AV69" i="2"/>
  <c r="AW70" i="2"/>
  <c r="AX71" i="2"/>
  <c r="AY72" i="2"/>
  <c r="AZ73" i="2"/>
  <c r="BA74" i="2"/>
  <c r="BB75" i="2"/>
  <c r="BC76" i="2"/>
  <c r="AM61" i="2"/>
  <c r="AN62" i="2"/>
  <c r="AO63" i="2"/>
  <c r="AP64" i="2"/>
  <c r="AQ65" i="2"/>
  <c r="AR66" i="2"/>
  <c r="AS67" i="2"/>
  <c r="AT68" i="2"/>
  <c r="AU69" i="2"/>
  <c r="AV70" i="2"/>
  <c r="AW71" i="2"/>
  <c r="AX72" i="2"/>
  <c r="AY73" i="2"/>
  <c r="AZ74" i="2"/>
  <c r="BA75" i="2"/>
  <c r="BB76" i="2"/>
  <c r="BC77" i="2"/>
  <c r="AM62" i="2"/>
  <c r="AN63" i="2"/>
  <c r="AO64" i="2"/>
  <c r="AP65" i="2"/>
  <c r="AQ66" i="2"/>
  <c r="AR67" i="2"/>
  <c r="AS68" i="2"/>
  <c r="AT69" i="2"/>
  <c r="AU70" i="2"/>
  <c r="AV71" i="2"/>
  <c r="AW72" i="2"/>
  <c r="AX73" i="2"/>
  <c r="AY74" i="2"/>
  <c r="AZ75" i="2"/>
  <c r="BA76" i="2"/>
  <c r="BB77" i="2"/>
  <c r="BC78" i="2"/>
  <c r="AM63" i="2"/>
  <c r="AN64" i="2"/>
  <c r="AO65" i="2"/>
  <c r="AP66" i="2"/>
  <c r="AQ67" i="2"/>
  <c r="AR68" i="2"/>
  <c r="AS69" i="2"/>
  <c r="AT70" i="2"/>
  <c r="AU71" i="2"/>
  <c r="AV72" i="2"/>
  <c r="AW73" i="2"/>
  <c r="AX74" i="2"/>
  <c r="AY75" i="2"/>
  <c r="AZ76" i="2"/>
  <c r="BA77" i="2"/>
  <c r="BB78" i="2"/>
  <c r="BC79" i="2"/>
  <c r="AM64" i="2"/>
  <c r="AN65" i="2"/>
  <c r="AO66" i="2"/>
  <c r="AP67" i="2"/>
  <c r="AQ68" i="2"/>
  <c r="AR69" i="2"/>
  <c r="AS70" i="2"/>
  <c r="AT71" i="2"/>
  <c r="AU72" i="2"/>
  <c r="AV73" i="2"/>
  <c r="AW74" i="2"/>
  <c r="AX75" i="2"/>
  <c r="AY76" i="2"/>
  <c r="AZ77" i="2"/>
  <c r="BA78" i="2"/>
  <c r="BB79" i="2"/>
  <c r="BC80" i="2"/>
  <c r="AM65" i="2"/>
  <c r="AN66" i="2"/>
  <c r="AO67" i="2"/>
  <c r="AP68" i="2"/>
  <c r="AQ69" i="2"/>
  <c r="AR70" i="2"/>
  <c r="AS71" i="2"/>
  <c r="AT72" i="2"/>
  <c r="AU73" i="2"/>
  <c r="AV74" i="2"/>
  <c r="AW75" i="2"/>
  <c r="AX76" i="2"/>
  <c r="AY77" i="2"/>
  <c r="AZ78" i="2"/>
  <c r="BA79" i="2"/>
  <c r="BB80" i="2"/>
  <c r="BC81" i="2"/>
  <c r="AM66" i="2"/>
  <c r="AN67" i="2"/>
  <c r="AO68" i="2"/>
  <c r="AP69" i="2"/>
  <c r="AQ70" i="2"/>
  <c r="AR71" i="2"/>
  <c r="AS72" i="2"/>
  <c r="AT73" i="2"/>
  <c r="AU74" i="2"/>
  <c r="AV75" i="2"/>
  <c r="AW76" i="2"/>
  <c r="AX77" i="2"/>
  <c r="AY78" i="2"/>
  <c r="AZ79" i="2"/>
  <c r="BA80" i="2"/>
  <c r="BB81" i="2"/>
  <c r="BC82" i="2"/>
  <c r="AM67" i="2"/>
  <c r="AN68" i="2"/>
  <c r="AO69" i="2"/>
  <c r="AP70" i="2"/>
  <c r="AQ71" i="2"/>
  <c r="AR72" i="2"/>
  <c r="AS73" i="2"/>
  <c r="AT74" i="2"/>
  <c r="AU75" i="2"/>
  <c r="AV76" i="2"/>
  <c r="AW77" i="2"/>
  <c r="AX78" i="2"/>
  <c r="AY79" i="2"/>
  <c r="AZ80" i="2"/>
  <c r="BA81" i="2"/>
  <c r="BB82" i="2"/>
  <c r="BC83" i="2"/>
  <c r="AM68" i="2"/>
  <c r="AN69" i="2"/>
  <c r="AO70" i="2"/>
  <c r="AP71" i="2"/>
  <c r="AQ72" i="2"/>
  <c r="AR73" i="2"/>
  <c r="AS74" i="2"/>
  <c r="AT75" i="2"/>
  <c r="AU76" i="2"/>
  <c r="AV77" i="2"/>
  <c r="AW78" i="2"/>
  <c r="AX79" i="2"/>
  <c r="AY80" i="2"/>
  <c r="AZ81" i="2"/>
  <c r="BA82" i="2"/>
  <c r="BB83" i="2"/>
  <c r="BC84" i="2"/>
  <c r="AM69" i="2"/>
  <c r="AN70" i="2"/>
  <c r="AO71" i="2"/>
  <c r="AP72" i="2"/>
  <c r="AQ73" i="2"/>
  <c r="AR74" i="2"/>
  <c r="AS75" i="2"/>
  <c r="AT76" i="2"/>
  <c r="AU77" i="2"/>
  <c r="AV78" i="2"/>
  <c r="AW79" i="2"/>
  <c r="AX80" i="2"/>
  <c r="AY81" i="2"/>
  <c r="AZ82" i="2"/>
  <c r="BA83" i="2"/>
  <c r="BB84" i="2"/>
  <c r="BC85" i="2"/>
  <c r="AM70" i="2"/>
  <c r="AN71" i="2"/>
  <c r="AO72" i="2"/>
  <c r="AP73" i="2"/>
  <c r="AQ74" i="2"/>
  <c r="AR75" i="2"/>
  <c r="AS76" i="2"/>
  <c r="AT77" i="2"/>
  <c r="AU78" i="2"/>
  <c r="AV79" i="2"/>
  <c r="AW80" i="2"/>
  <c r="AX81" i="2"/>
  <c r="AY82" i="2"/>
  <c r="AZ83" i="2"/>
  <c r="BA84" i="2"/>
  <c r="BB85" i="2"/>
  <c r="BC86" i="2"/>
  <c r="AM71" i="2"/>
  <c r="AN72" i="2"/>
  <c r="AO73" i="2"/>
  <c r="AP74" i="2"/>
  <c r="AQ75" i="2"/>
  <c r="AR76" i="2"/>
  <c r="AS77" i="2"/>
  <c r="AT78" i="2"/>
  <c r="AU79" i="2"/>
  <c r="AV80" i="2"/>
  <c r="AW81" i="2"/>
  <c r="AX82" i="2"/>
  <c r="AY83" i="2"/>
  <c r="AZ84" i="2"/>
  <c r="BA85" i="2"/>
  <c r="BB86" i="2"/>
  <c r="BC87" i="2"/>
  <c r="AM72" i="2"/>
  <c r="AN73" i="2"/>
  <c r="AO74" i="2"/>
  <c r="AP75" i="2"/>
  <c r="AQ76" i="2"/>
  <c r="AR77" i="2"/>
  <c r="AS78" i="2"/>
  <c r="AT79" i="2"/>
  <c r="AU80" i="2"/>
  <c r="AV81" i="2"/>
  <c r="AW82" i="2"/>
  <c r="AX83" i="2"/>
  <c r="AY84" i="2"/>
  <c r="AZ85" i="2"/>
  <c r="BA86" i="2"/>
  <c r="BB87" i="2"/>
  <c r="BC88" i="2"/>
  <c r="AM73" i="2"/>
  <c r="AN74" i="2"/>
  <c r="AO75" i="2"/>
  <c r="AP76" i="2"/>
  <c r="AQ77" i="2"/>
  <c r="AR78" i="2"/>
  <c r="AS79" i="2"/>
  <c r="AT80" i="2"/>
  <c r="AU81" i="2"/>
  <c r="AV82" i="2"/>
  <c r="AW83" i="2"/>
  <c r="AX84" i="2"/>
  <c r="AY85" i="2"/>
  <c r="AZ86" i="2"/>
  <c r="BA87" i="2"/>
  <c r="BB88" i="2"/>
  <c r="BC89" i="2"/>
  <c r="AM74" i="2"/>
  <c r="AN75" i="2"/>
  <c r="AO76" i="2"/>
  <c r="AP77" i="2"/>
  <c r="AQ78" i="2"/>
  <c r="AR79" i="2"/>
  <c r="AS80" i="2"/>
  <c r="AT81" i="2"/>
  <c r="AU82" i="2"/>
  <c r="AV83" i="2"/>
  <c r="AW84" i="2"/>
  <c r="AX85" i="2"/>
  <c r="AY86" i="2"/>
  <c r="AZ87" i="2"/>
  <c r="BA88" i="2"/>
  <c r="BB89" i="2"/>
  <c r="BC90" i="2"/>
  <c r="AM75" i="2"/>
  <c r="AN76" i="2"/>
  <c r="AO77" i="2"/>
  <c r="AP78" i="2"/>
  <c r="AQ79" i="2"/>
  <c r="AR80" i="2"/>
  <c r="AS81" i="2"/>
  <c r="AT82" i="2"/>
  <c r="AU83" i="2"/>
  <c r="AV84" i="2"/>
  <c r="AW85" i="2"/>
  <c r="AX86" i="2"/>
  <c r="AY87" i="2"/>
  <c r="AZ88" i="2"/>
  <c r="BA89" i="2"/>
  <c r="BB90" i="2"/>
  <c r="BC91" i="2"/>
  <c r="AM76" i="2"/>
  <c r="AN77" i="2"/>
  <c r="AO78" i="2"/>
  <c r="AP79" i="2"/>
  <c r="AQ80" i="2"/>
  <c r="AR81" i="2"/>
  <c r="AS82" i="2"/>
  <c r="AT83" i="2"/>
  <c r="AU84" i="2"/>
  <c r="AV85" i="2"/>
  <c r="AW86" i="2"/>
  <c r="AX87" i="2"/>
  <c r="AY88" i="2"/>
  <c r="AZ89" i="2"/>
  <c r="BA90" i="2"/>
  <c r="BB91" i="2"/>
  <c r="BC92" i="2"/>
  <c r="AM77" i="2"/>
  <c r="AN78" i="2"/>
  <c r="AO79" i="2"/>
  <c r="AP80" i="2"/>
  <c r="AQ81" i="2"/>
  <c r="AR82" i="2"/>
  <c r="AS83" i="2"/>
  <c r="AT84" i="2"/>
  <c r="AU85" i="2"/>
  <c r="AV86" i="2"/>
  <c r="AW87" i="2"/>
  <c r="AX88" i="2"/>
  <c r="AY89" i="2"/>
  <c r="AZ90" i="2"/>
  <c r="BA91" i="2"/>
  <c r="BB92" i="2"/>
  <c r="BC93" i="2"/>
  <c r="AM78" i="2"/>
  <c r="AN79" i="2"/>
  <c r="AO80" i="2"/>
  <c r="AP81" i="2"/>
  <c r="AQ82" i="2"/>
  <c r="AR83" i="2"/>
  <c r="AS84" i="2"/>
  <c r="AT85" i="2"/>
  <c r="AU86" i="2"/>
  <c r="AV87" i="2"/>
  <c r="AW88" i="2"/>
  <c r="AX89" i="2"/>
  <c r="AY90" i="2"/>
  <c r="AZ91" i="2"/>
  <c r="BA92" i="2"/>
  <c r="BB93" i="2"/>
  <c r="BC94" i="2"/>
  <c r="AM79" i="2"/>
  <c r="AN80" i="2"/>
  <c r="AO81" i="2"/>
  <c r="AP82" i="2"/>
  <c r="AQ83" i="2"/>
  <c r="AR84" i="2"/>
  <c r="AS85" i="2"/>
  <c r="AT86" i="2"/>
  <c r="AU87" i="2"/>
  <c r="AV88" i="2"/>
  <c r="AW89" i="2"/>
  <c r="AX90" i="2"/>
  <c r="AY91" i="2"/>
  <c r="AZ92" i="2"/>
  <c r="BA93" i="2"/>
  <c r="BB94" i="2"/>
  <c r="BC95" i="2"/>
  <c r="AM80" i="2"/>
  <c r="AN81" i="2"/>
  <c r="AO82" i="2"/>
  <c r="AP83" i="2"/>
  <c r="AQ84" i="2"/>
  <c r="AR85" i="2"/>
  <c r="AS86" i="2"/>
  <c r="AT87" i="2"/>
  <c r="AU88" i="2"/>
  <c r="AV89" i="2"/>
  <c r="AW90" i="2"/>
  <c r="AX91" i="2"/>
  <c r="AY92" i="2"/>
  <c r="AZ93" i="2"/>
  <c r="BA94" i="2"/>
  <c r="BB95" i="2"/>
  <c r="BC96" i="2"/>
  <c r="AM81" i="2"/>
  <c r="AN82" i="2"/>
  <c r="AO83" i="2"/>
  <c r="AP84" i="2"/>
  <c r="AQ85" i="2"/>
  <c r="AR86" i="2"/>
  <c r="AS87" i="2"/>
  <c r="AT88" i="2"/>
  <c r="AU89" i="2"/>
  <c r="AV90" i="2"/>
  <c r="AW91" i="2"/>
  <c r="AX92" i="2"/>
  <c r="AY93" i="2"/>
  <c r="AZ94" i="2"/>
  <c r="BA95" i="2"/>
  <c r="BB96" i="2"/>
  <c r="BC97" i="2"/>
  <c r="AM82" i="2"/>
  <c r="AN83" i="2"/>
  <c r="AO84" i="2"/>
  <c r="AP85" i="2"/>
  <c r="AQ86" i="2"/>
  <c r="AR87" i="2"/>
  <c r="AS88" i="2"/>
  <c r="AT89" i="2"/>
  <c r="AU90" i="2"/>
  <c r="AV91" i="2"/>
  <c r="AW92" i="2"/>
  <c r="AX93" i="2"/>
  <c r="AY94" i="2"/>
  <c r="AZ95" i="2"/>
  <c r="BA96" i="2"/>
  <c r="BB97" i="2"/>
  <c r="BC98" i="2"/>
  <c r="AM83" i="2"/>
  <c r="AN84" i="2"/>
  <c r="AO85" i="2"/>
  <c r="AP86" i="2"/>
  <c r="AQ87" i="2"/>
  <c r="AR88" i="2"/>
  <c r="AS89" i="2"/>
  <c r="AT90" i="2"/>
  <c r="AU91" i="2"/>
  <c r="AV92" i="2"/>
  <c r="AW93" i="2"/>
  <c r="AX94" i="2"/>
  <c r="AY95" i="2"/>
  <c r="AZ96" i="2"/>
  <c r="BA97" i="2"/>
  <c r="BB98" i="2"/>
  <c r="BC99" i="2"/>
  <c r="AM84" i="2"/>
  <c r="AN85" i="2"/>
  <c r="AO86" i="2"/>
  <c r="AP87" i="2"/>
  <c r="AQ88" i="2"/>
  <c r="AR89" i="2"/>
  <c r="AS90" i="2"/>
  <c r="AT91" i="2"/>
  <c r="AU92" i="2"/>
  <c r="AV93" i="2"/>
  <c r="AW94" i="2"/>
  <c r="AX95" i="2"/>
  <c r="AY96" i="2"/>
  <c r="AZ97" i="2"/>
  <c r="BA98" i="2"/>
  <c r="BB99" i="2"/>
  <c r="BC100" i="2"/>
  <c r="AM85" i="2"/>
  <c r="AN86" i="2"/>
  <c r="AO87" i="2"/>
  <c r="AP88" i="2"/>
  <c r="AQ89" i="2"/>
  <c r="AR90" i="2"/>
  <c r="AS91" i="2"/>
  <c r="AT92" i="2"/>
  <c r="AU93" i="2"/>
  <c r="AV94" i="2"/>
  <c r="AW95" i="2"/>
  <c r="AX96" i="2"/>
  <c r="AY97" i="2"/>
  <c r="AZ98" i="2"/>
  <c r="BA99" i="2"/>
  <c r="BB100" i="2"/>
  <c r="BC101" i="2"/>
  <c r="AM86" i="2"/>
  <c r="AN87" i="2"/>
  <c r="AO88" i="2"/>
  <c r="AP89" i="2"/>
  <c r="AQ90" i="2"/>
  <c r="AR91" i="2"/>
  <c r="AS92" i="2"/>
  <c r="AT93" i="2"/>
  <c r="AU94" i="2"/>
  <c r="AV95" i="2"/>
  <c r="AW96" i="2"/>
  <c r="AX97" i="2"/>
  <c r="AY98" i="2"/>
  <c r="AZ99" i="2"/>
  <c r="BA100" i="2"/>
  <c r="BB101" i="2"/>
  <c r="BC102" i="2"/>
  <c r="AM87" i="2"/>
  <c r="AN88" i="2"/>
  <c r="AO89" i="2"/>
  <c r="AP90" i="2"/>
  <c r="AQ91" i="2"/>
  <c r="AR92" i="2"/>
  <c r="AS93" i="2"/>
  <c r="AT94" i="2"/>
  <c r="AU95" i="2"/>
  <c r="AV96" i="2"/>
  <c r="AW97" i="2"/>
  <c r="AX98" i="2"/>
  <c r="AY99" i="2"/>
  <c r="AZ100" i="2"/>
  <c r="BA101" i="2"/>
  <c r="BB102" i="2"/>
  <c r="BC103" i="2"/>
  <c r="AM88" i="2"/>
  <c r="AN89" i="2"/>
  <c r="AO90" i="2"/>
  <c r="AP91" i="2"/>
  <c r="AQ92" i="2"/>
  <c r="AR93" i="2"/>
  <c r="AS94" i="2"/>
  <c r="AT95" i="2"/>
  <c r="AU96" i="2"/>
  <c r="AV97" i="2"/>
  <c r="AW98" i="2"/>
  <c r="AX99" i="2"/>
  <c r="AY100" i="2"/>
  <c r="AZ101" i="2"/>
  <c r="BA102" i="2"/>
  <c r="BB103" i="2"/>
  <c r="BC104" i="2"/>
  <c r="AM89" i="2"/>
  <c r="AN90" i="2"/>
  <c r="AO91" i="2"/>
  <c r="AP92" i="2"/>
  <c r="AQ93" i="2"/>
  <c r="AR94" i="2"/>
  <c r="AS95" i="2"/>
  <c r="AT96" i="2"/>
  <c r="AU97" i="2"/>
  <c r="AV98" i="2"/>
  <c r="AW99" i="2"/>
  <c r="AX100" i="2"/>
  <c r="AY101" i="2"/>
  <c r="AZ102" i="2"/>
  <c r="BA103" i="2"/>
  <c r="BB104" i="2"/>
  <c r="BC105" i="2"/>
  <c r="AM90" i="2"/>
  <c r="AN91" i="2"/>
  <c r="AO92" i="2"/>
  <c r="AP93" i="2"/>
  <c r="AQ94" i="2"/>
  <c r="AR95" i="2"/>
  <c r="AS96" i="2"/>
  <c r="AT97" i="2"/>
  <c r="AU98" i="2"/>
  <c r="AV99" i="2"/>
  <c r="AW100" i="2"/>
  <c r="AX101" i="2"/>
  <c r="AY102" i="2"/>
  <c r="AZ103" i="2"/>
  <c r="BA104" i="2"/>
  <c r="BB105" i="2"/>
  <c r="BC106" i="2"/>
  <c r="AM91" i="2"/>
  <c r="AN92" i="2"/>
  <c r="AO93" i="2"/>
  <c r="AP94" i="2"/>
  <c r="AQ95" i="2"/>
  <c r="AR96" i="2"/>
  <c r="AS97" i="2"/>
  <c r="AT98" i="2"/>
  <c r="AU99" i="2"/>
  <c r="AV100" i="2"/>
  <c r="AW101" i="2"/>
  <c r="AX102" i="2"/>
  <c r="AY103" i="2"/>
  <c r="AZ104" i="2"/>
  <c r="BA105" i="2"/>
  <c r="BB106" i="2"/>
  <c r="BC107" i="2"/>
  <c r="AM92" i="2"/>
  <c r="AN93" i="2"/>
  <c r="AO94" i="2"/>
  <c r="AP95" i="2"/>
  <c r="AQ96" i="2"/>
  <c r="AR97" i="2"/>
  <c r="AS98" i="2"/>
  <c r="AT99" i="2"/>
  <c r="AU100" i="2"/>
  <c r="AV101" i="2"/>
  <c r="AW102" i="2"/>
  <c r="AX103" i="2"/>
  <c r="AY104" i="2"/>
  <c r="AZ105" i="2"/>
  <c r="BA106" i="2"/>
  <c r="BB107" i="2"/>
  <c r="BC108" i="2"/>
  <c r="AM93" i="2"/>
  <c r="AN94" i="2"/>
  <c r="AO95" i="2"/>
  <c r="AP96" i="2"/>
  <c r="AQ97" i="2"/>
  <c r="AR98" i="2"/>
  <c r="AS99" i="2"/>
  <c r="AT100" i="2"/>
  <c r="AU101" i="2"/>
  <c r="AV102" i="2"/>
  <c r="AW103" i="2"/>
  <c r="AX104" i="2"/>
  <c r="AY105" i="2"/>
  <c r="AZ106" i="2"/>
  <c r="BA107" i="2"/>
  <c r="BB108" i="2"/>
  <c r="BC109" i="2"/>
  <c r="AM94" i="2"/>
  <c r="AN95" i="2"/>
  <c r="AO96" i="2"/>
  <c r="AP97" i="2"/>
  <c r="AQ98" i="2"/>
  <c r="AR99" i="2"/>
  <c r="AS100" i="2"/>
  <c r="AT101" i="2"/>
  <c r="AU102" i="2"/>
  <c r="AV103" i="2"/>
  <c r="AW104" i="2"/>
  <c r="AX105" i="2"/>
  <c r="AY106" i="2"/>
  <c r="AZ107" i="2"/>
  <c r="BA108" i="2"/>
  <c r="BB109" i="2"/>
  <c r="BC110" i="2"/>
  <c r="AM95" i="2"/>
  <c r="AN96" i="2"/>
  <c r="AO97" i="2"/>
  <c r="AP98" i="2"/>
  <c r="AQ99" i="2"/>
  <c r="AR100" i="2"/>
  <c r="AS101" i="2"/>
  <c r="AT102" i="2"/>
  <c r="AU103" i="2"/>
  <c r="AV104" i="2"/>
  <c r="AW105" i="2"/>
  <c r="AX106" i="2"/>
  <c r="AY107" i="2"/>
  <c r="AZ108" i="2"/>
  <c r="BA109" i="2"/>
  <c r="BB110" i="2"/>
  <c r="BC111" i="2"/>
  <c r="AM96" i="2"/>
  <c r="AN97" i="2"/>
  <c r="AO98" i="2"/>
  <c r="AP99" i="2"/>
  <c r="AQ100" i="2"/>
  <c r="AR101" i="2"/>
  <c r="AS102" i="2"/>
  <c r="AT103" i="2"/>
  <c r="AU104" i="2"/>
  <c r="AV105" i="2"/>
  <c r="AW106" i="2"/>
  <c r="AX107" i="2"/>
  <c r="AY108" i="2"/>
  <c r="AZ109" i="2"/>
  <c r="BA110" i="2"/>
  <c r="BB111" i="2"/>
  <c r="BC112" i="2"/>
  <c r="AM97" i="2"/>
  <c r="AN98" i="2"/>
  <c r="AO99" i="2"/>
  <c r="AP100" i="2"/>
  <c r="AQ101" i="2"/>
  <c r="AR102" i="2"/>
  <c r="AS103" i="2"/>
  <c r="AT104" i="2"/>
  <c r="AU105" i="2"/>
  <c r="AV106" i="2"/>
  <c r="AW107" i="2"/>
  <c r="AX108" i="2"/>
  <c r="AY109" i="2"/>
  <c r="AZ110" i="2"/>
  <c r="BA111" i="2"/>
  <c r="BB112" i="2"/>
  <c r="BC113" i="2"/>
  <c r="AM98" i="2"/>
  <c r="AN99" i="2"/>
  <c r="AO100" i="2"/>
  <c r="AP101" i="2"/>
  <c r="AQ102" i="2"/>
  <c r="AR103" i="2"/>
  <c r="AS104" i="2"/>
  <c r="AT105" i="2"/>
  <c r="AU106" i="2"/>
  <c r="AV107" i="2"/>
  <c r="AW108" i="2"/>
  <c r="AX109" i="2"/>
  <c r="AY110" i="2"/>
  <c r="AZ111" i="2"/>
  <c r="BA112" i="2"/>
  <c r="BB113" i="2"/>
  <c r="BC114" i="2"/>
  <c r="AM99" i="2"/>
  <c r="AN100" i="2"/>
  <c r="AO101" i="2"/>
  <c r="AP102" i="2"/>
  <c r="AQ103" i="2"/>
  <c r="AR104" i="2"/>
  <c r="AS105" i="2"/>
  <c r="AT106" i="2"/>
  <c r="AU107" i="2"/>
  <c r="AV108" i="2"/>
  <c r="AW109" i="2"/>
  <c r="AX110" i="2"/>
  <c r="AY111" i="2"/>
  <c r="AZ112" i="2"/>
  <c r="BA113" i="2"/>
  <c r="BB114" i="2"/>
  <c r="BC115" i="2"/>
  <c r="AM100" i="2"/>
  <c r="AN101" i="2"/>
  <c r="AO102" i="2"/>
  <c r="AP103" i="2"/>
  <c r="AQ104" i="2"/>
  <c r="AR105" i="2"/>
  <c r="AS106" i="2"/>
  <c r="AT107" i="2"/>
  <c r="AU108" i="2"/>
  <c r="AV109" i="2"/>
  <c r="AW110" i="2"/>
  <c r="AX111" i="2"/>
  <c r="AY112" i="2"/>
  <c r="AZ113" i="2"/>
  <c r="BA114" i="2"/>
  <c r="BB115" i="2"/>
  <c r="BC116" i="2"/>
  <c r="AM101" i="2"/>
  <c r="AN102" i="2"/>
  <c r="AO103" i="2"/>
  <c r="AP104" i="2"/>
  <c r="AQ105" i="2"/>
  <c r="AR106" i="2"/>
  <c r="AS107" i="2"/>
  <c r="AT108" i="2"/>
  <c r="AU109" i="2"/>
  <c r="AV110" i="2"/>
  <c r="AW111" i="2"/>
  <c r="AX112" i="2"/>
  <c r="AY113" i="2"/>
  <c r="AZ114" i="2"/>
  <c r="BA115" i="2"/>
  <c r="BB116" i="2"/>
  <c r="BC117" i="2"/>
  <c r="AM102" i="2"/>
  <c r="AN103" i="2"/>
  <c r="AO104" i="2"/>
  <c r="AP105" i="2"/>
  <c r="AQ106" i="2"/>
  <c r="AR107" i="2"/>
  <c r="AS108" i="2"/>
  <c r="AT109" i="2"/>
  <c r="AU110" i="2"/>
  <c r="AV111" i="2"/>
  <c r="AW112" i="2"/>
  <c r="AX113" i="2"/>
  <c r="AY114" i="2"/>
  <c r="AZ115" i="2"/>
  <c r="BA116" i="2"/>
  <c r="BB117" i="2"/>
  <c r="BC118" i="2"/>
  <c r="AM103" i="2"/>
  <c r="AN104" i="2"/>
  <c r="AO105" i="2"/>
  <c r="AP106" i="2"/>
  <c r="AQ107" i="2"/>
  <c r="AR108" i="2"/>
  <c r="AS109" i="2"/>
  <c r="AT110" i="2"/>
  <c r="AU111" i="2"/>
  <c r="AV112" i="2"/>
  <c r="AW113" i="2"/>
  <c r="AX114" i="2"/>
  <c r="AY115" i="2"/>
  <c r="AZ116" i="2"/>
  <c r="BA117" i="2"/>
  <c r="BB118" i="2"/>
  <c r="BC119" i="2"/>
  <c r="AM104" i="2"/>
  <c r="AN105" i="2"/>
  <c r="AO106" i="2"/>
  <c r="AP107" i="2"/>
  <c r="AQ108" i="2"/>
  <c r="AR109" i="2"/>
  <c r="AS110" i="2"/>
  <c r="AT111" i="2"/>
  <c r="AU112" i="2"/>
  <c r="AV113" i="2"/>
  <c r="AW114" i="2"/>
  <c r="AX115" i="2"/>
  <c r="AY116" i="2"/>
  <c r="AZ117" i="2"/>
  <c r="BA118" i="2"/>
  <c r="BB119" i="2"/>
  <c r="BC120" i="2"/>
  <c r="AM105" i="2"/>
  <c r="AN106" i="2"/>
  <c r="AO107" i="2"/>
  <c r="AP108" i="2"/>
  <c r="AQ109" i="2"/>
  <c r="AR110" i="2"/>
  <c r="AS111" i="2"/>
  <c r="AT112" i="2"/>
  <c r="AU113" i="2"/>
  <c r="AV114" i="2"/>
  <c r="AW115" i="2"/>
  <c r="AX116" i="2"/>
  <c r="AY117" i="2"/>
  <c r="AZ118" i="2"/>
  <c r="BA119" i="2"/>
  <c r="BB120" i="2"/>
  <c r="BC121" i="2"/>
  <c r="AM106" i="2"/>
  <c r="AN107" i="2"/>
  <c r="AO108" i="2"/>
  <c r="AP109" i="2"/>
  <c r="AQ110" i="2"/>
  <c r="AR111" i="2"/>
  <c r="AS112" i="2"/>
  <c r="AT113" i="2"/>
  <c r="AU114" i="2"/>
  <c r="AV115" i="2"/>
  <c r="AW116" i="2"/>
  <c r="AX117" i="2"/>
  <c r="AY118" i="2"/>
  <c r="AZ119" i="2"/>
  <c r="BA120" i="2"/>
  <c r="BB121" i="2"/>
  <c r="BC122" i="2"/>
  <c r="AM107" i="2"/>
  <c r="AN108" i="2"/>
  <c r="AO109" i="2"/>
  <c r="AP110" i="2"/>
  <c r="AQ111" i="2"/>
  <c r="AR112" i="2"/>
  <c r="AS113" i="2"/>
  <c r="AT114" i="2"/>
  <c r="AU115" i="2"/>
  <c r="AV116" i="2"/>
  <c r="AW117" i="2"/>
  <c r="AX118" i="2"/>
  <c r="AY119" i="2"/>
  <c r="AZ120" i="2"/>
  <c r="BA121" i="2"/>
  <c r="BB122" i="2"/>
  <c r="BC123" i="2"/>
  <c r="AM108" i="2"/>
  <c r="AN109" i="2"/>
  <c r="AO110" i="2"/>
  <c r="AP111" i="2"/>
  <c r="AQ112" i="2"/>
  <c r="AR113" i="2"/>
  <c r="AS114" i="2"/>
  <c r="AT115" i="2"/>
  <c r="AU116" i="2"/>
  <c r="AV117" i="2"/>
  <c r="AW118" i="2"/>
  <c r="AX119" i="2"/>
  <c r="AY120" i="2"/>
  <c r="AZ121" i="2"/>
  <c r="BA122" i="2"/>
  <c r="BB123" i="2"/>
  <c r="BC124" i="2"/>
  <c r="AM109" i="2"/>
  <c r="AN110" i="2"/>
  <c r="AO111" i="2"/>
  <c r="AP112" i="2"/>
  <c r="AQ113" i="2"/>
  <c r="AR114" i="2"/>
  <c r="AS115" i="2"/>
  <c r="AT116" i="2"/>
  <c r="AU117" i="2"/>
  <c r="AV118" i="2"/>
  <c r="AW119" i="2"/>
  <c r="AX120" i="2"/>
  <c r="AY121" i="2"/>
  <c r="AZ122" i="2"/>
  <c r="BA123" i="2"/>
  <c r="BB124" i="2"/>
  <c r="BC125" i="2"/>
  <c r="AM110" i="2"/>
  <c r="AN111" i="2"/>
  <c r="AO112" i="2"/>
  <c r="AP113" i="2"/>
  <c r="AQ114" i="2"/>
  <c r="AR115" i="2"/>
  <c r="AS116" i="2"/>
  <c r="AT117" i="2"/>
  <c r="AU118" i="2"/>
  <c r="AV119" i="2"/>
  <c r="AW120" i="2"/>
  <c r="AX121" i="2"/>
  <c r="AY122" i="2"/>
  <c r="AZ123" i="2"/>
  <c r="BA124" i="2"/>
  <c r="BB125" i="2"/>
  <c r="BC126" i="2"/>
  <c r="AM111" i="2"/>
  <c r="AN112" i="2"/>
  <c r="AO113" i="2"/>
  <c r="AP114" i="2"/>
  <c r="AQ115" i="2"/>
  <c r="AR116" i="2"/>
  <c r="AS117" i="2"/>
  <c r="AT118" i="2"/>
  <c r="AU119" i="2"/>
  <c r="AV120" i="2"/>
  <c r="AW121" i="2"/>
  <c r="AX122" i="2"/>
  <c r="AY123" i="2"/>
  <c r="AZ124" i="2"/>
  <c r="BA125" i="2"/>
  <c r="BB126" i="2"/>
  <c r="BC127" i="2"/>
  <c r="AM112" i="2"/>
  <c r="AN113" i="2"/>
  <c r="AO114" i="2"/>
  <c r="AP115" i="2"/>
  <c r="AQ116" i="2"/>
  <c r="AR117" i="2"/>
  <c r="AS118" i="2"/>
  <c r="AT119" i="2"/>
  <c r="AU120" i="2"/>
  <c r="AV121" i="2"/>
  <c r="AW122" i="2"/>
  <c r="AX123" i="2"/>
  <c r="AY124" i="2"/>
  <c r="AZ125" i="2"/>
  <c r="BA126" i="2"/>
  <c r="BB127" i="2"/>
  <c r="BC128" i="2"/>
  <c r="AM113" i="2"/>
  <c r="AN114" i="2"/>
  <c r="AO115" i="2"/>
  <c r="AP116" i="2"/>
  <c r="AQ117" i="2"/>
  <c r="AR118" i="2"/>
  <c r="AS119" i="2"/>
  <c r="AT120" i="2"/>
  <c r="AU121" i="2"/>
  <c r="AV122" i="2"/>
  <c r="AW123" i="2"/>
  <c r="AX124" i="2"/>
  <c r="AY125" i="2"/>
  <c r="AZ126" i="2"/>
  <c r="BA127" i="2"/>
  <c r="BB128" i="2"/>
  <c r="BC129" i="2"/>
  <c r="AM114" i="2"/>
  <c r="AN115" i="2"/>
  <c r="AO116" i="2"/>
  <c r="AP117" i="2"/>
  <c r="AQ118" i="2"/>
  <c r="AR119" i="2"/>
  <c r="AS120" i="2"/>
  <c r="AT121" i="2"/>
  <c r="AU122" i="2"/>
  <c r="AV123" i="2"/>
  <c r="AW124" i="2"/>
  <c r="AX125" i="2"/>
  <c r="AY126" i="2"/>
  <c r="AZ127" i="2"/>
  <c r="BA128" i="2"/>
  <c r="BB129" i="2"/>
  <c r="BC130" i="2"/>
  <c r="AM115" i="2"/>
  <c r="AN116" i="2"/>
  <c r="AO117" i="2"/>
  <c r="AP118" i="2"/>
  <c r="AQ119" i="2"/>
  <c r="AR120" i="2"/>
  <c r="AS121" i="2"/>
  <c r="AT122" i="2"/>
  <c r="AU123" i="2"/>
  <c r="AV124" i="2"/>
  <c r="AW125" i="2"/>
  <c r="AX126" i="2"/>
  <c r="AY127" i="2"/>
  <c r="AZ128" i="2"/>
  <c r="BA129" i="2"/>
  <c r="BB130" i="2"/>
  <c r="BC131" i="2"/>
  <c r="AM116" i="2"/>
  <c r="AN117" i="2"/>
  <c r="AO118" i="2"/>
  <c r="AP119" i="2"/>
  <c r="AQ120" i="2"/>
  <c r="AR121" i="2"/>
  <c r="AS122" i="2"/>
  <c r="AT123" i="2"/>
  <c r="AU124" i="2"/>
  <c r="AV125" i="2"/>
  <c r="AW126" i="2"/>
  <c r="AX127" i="2"/>
  <c r="AY128" i="2"/>
  <c r="AZ129" i="2"/>
  <c r="BA130" i="2"/>
  <c r="BB131" i="2"/>
  <c r="BC132" i="2"/>
  <c r="AM117" i="2"/>
  <c r="AN118" i="2"/>
  <c r="AO119" i="2"/>
  <c r="AP120" i="2"/>
  <c r="AQ121" i="2"/>
  <c r="AR122" i="2"/>
  <c r="AS123" i="2"/>
  <c r="AT124" i="2"/>
  <c r="AU125" i="2"/>
  <c r="AV126" i="2"/>
  <c r="AW127" i="2"/>
  <c r="AX128" i="2"/>
  <c r="AY129" i="2"/>
  <c r="AZ130" i="2"/>
  <c r="BA131" i="2"/>
  <c r="BB132" i="2"/>
  <c r="BC133" i="2"/>
  <c r="AM118" i="2"/>
  <c r="AN119" i="2"/>
  <c r="AO120" i="2"/>
  <c r="AP121" i="2"/>
  <c r="AQ122" i="2"/>
  <c r="AR123" i="2"/>
  <c r="AS124" i="2"/>
  <c r="AT125" i="2"/>
  <c r="AU126" i="2"/>
  <c r="AV127" i="2"/>
  <c r="AW128" i="2"/>
  <c r="AX129" i="2"/>
  <c r="AY130" i="2"/>
  <c r="AZ131" i="2"/>
  <c r="BA132" i="2"/>
  <c r="BB133" i="2"/>
  <c r="BC134" i="2"/>
  <c r="AM119" i="2"/>
  <c r="AN120" i="2"/>
  <c r="AO121" i="2"/>
  <c r="AP122" i="2"/>
  <c r="AQ123" i="2"/>
  <c r="AR124" i="2"/>
  <c r="AS125" i="2"/>
  <c r="AT126" i="2"/>
  <c r="AU127" i="2"/>
  <c r="AV128" i="2"/>
  <c r="AW129" i="2"/>
  <c r="AX130" i="2"/>
  <c r="AY131" i="2"/>
  <c r="AZ132" i="2"/>
  <c r="BA133" i="2"/>
  <c r="BB134" i="2"/>
  <c r="BC135" i="2"/>
  <c r="AM120" i="2"/>
  <c r="AN121" i="2"/>
  <c r="AO122" i="2"/>
  <c r="AP123" i="2"/>
  <c r="AQ124" i="2"/>
  <c r="AR125" i="2"/>
  <c r="AS126" i="2"/>
  <c r="AT127" i="2"/>
  <c r="AU128" i="2"/>
  <c r="AV129" i="2"/>
  <c r="AW130" i="2"/>
  <c r="AX131" i="2"/>
  <c r="AY132" i="2"/>
  <c r="AZ133" i="2"/>
  <c r="BA134" i="2"/>
  <c r="BB135" i="2"/>
  <c r="BC136" i="2"/>
  <c r="AM121" i="2"/>
  <c r="AN122" i="2"/>
  <c r="AO123" i="2"/>
  <c r="AP124" i="2"/>
  <c r="AQ125" i="2"/>
  <c r="AR126" i="2"/>
  <c r="AS127" i="2"/>
  <c r="AT128" i="2"/>
  <c r="AU129" i="2"/>
  <c r="AV130" i="2"/>
  <c r="AW131" i="2"/>
  <c r="AX132" i="2"/>
  <c r="AY133" i="2"/>
  <c r="AZ134" i="2"/>
  <c r="BA135" i="2"/>
  <c r="BB136" i="2"/>
  <c r="BC137" i="2"/>
  <c r="AM122" i="2"/>
  <c r="AN123" i="2"/>
  <c r="AO124" i="2"/>
  <c r="AP125" i="2"/>
  <c r="AQ126" i="2"/>
  <c r="AR127" i="2"/>
  <c r="AS128" i="2"/>
  <c r="AT129" i="2"/>
  <c r="AU130" i="2"/>
  <c r="AV131" i="2"/>
  <c r="AW132" i="2"/>
  <c r="AX133" i="2"/>
  <c r="AY134" i="2"/>
  <c r="AZ135" i="2"/>
  <c r="BA136" i="2"/>
  <c r="BB137" i="2"/>
  <c r="BC138" i="2"/>
  <c r="AM123" i="2"/>
  <c r="AN124" i="2"/>
  <c r="AO125" i="2"/>
  <c r="AP126" i="2"/>
  <c r="AQ127" i="2"/>
  <c r="AR128" i="2"/>
  <c r="AS129" i="2"/>
  <c r="AT130" i="2"/>
  <c r="AU131" i="2"/>
  <c r="AV132" i="2"/>
  <c r="AW133" i="2"/>
  <c r="AX134" i="2"/>
  <c r="AY135" i="2"/>
  <c r="AZ136" i="2"/>
  <c r="BA137" i="2"/>
  <c r="BB138" i="2"/>
  <c r="BC139" i="2"/>
  <c r="AM124" i="2"/>
  <c r="AN125" i="2"/>
  <c r="AO126" i="2"/>
  <c r="AP127" i="2"/>
  <c r="AQ128" i="2"/>
  <c r="AR129" i="2"/>
  <c r="AS130" i="2"/>
  <c r="AT131" i="2"/>
  <c r="AU132" i="2"/>
  <c r="AV133" i="2"/>
  <c r="AW134" i="2"/>
  <c r="AX135" i="2"/>
  <c r="AY136" i="2"/>
  <c r="AZ137" i="2"/>
  <c r="BA138" i="2"/>
  <c r="BB139" i="2"/>
  <c r="BC140" i="2"/>
  <c r="AM125" i="2"/>
  <c r="AN126" i="2"/>
  <c r="AO127" i="2"/>
  <c r="AP128" i="2"/>
  <c r="AQ129" i="2"/>
  <c r="AR130" i="2"/>
  <c r="AS131" i="2"/>
  <c r="AT132" i="2"/>
  <c r="AU133" i="2"/>
  <c r="AV134" i="2"/>
  <c r="AW135" i="2"/>
  <c r="AX136" i="2"/>
  <c r="AY137" i="2"/>
  <c r="AZ138" i="2"/>
  <c r="BA139" i="2"/>
  <c r="BB140" i="2"/>
  <c r="BC141" i="2"/>
  <c r="AM126" i="2"/>
  <c r="AN127" i="2"/>
  <c r="AO128" i="2"/>
  <c r="AP129" i="2"/>
  <c r="AQ130" i="2"/>
  <c r="AR131" i="2"/>
  <c r="AS132" i="2"/>
  <c r="AT133" i="2"/>
  <c r="AU134" i="2"/>
  <c r="AV135" i="2"/>
  <c r="AW136" i="2"/>
  <c r="AX137" i="2"/>
  <c r="AY138" i="2"/>
  <c r="AZ139" i="2"/>
  <c r="BA140" i="2"/>
  <c r="BB141" i="2"/>
  <c r="BC142" i="2"/>
  <c r="AM127" i="2"/>
  <c r="AN128" i="2"/>
  <c r="AO129" i="2"/>
  <c r="AP130" i="2"/>
  <c r="AQ131" i="2"/>
  <c r="AR132" i="2"/>
  <c r="AS133" i="2"/>
  <c r="AT134" i="2"/>
  <c r="AU135" i="2"/>
  <c r="AV136" i="2"/>
  <c r="AW137" i="2"/>
  <c r="AX138" i="2"/>
  <c r="AY139" i="2"/>
  <c r="AZ140" i="2"/>
  <c r="BA141" i="2"/>
  <c r="BB142" i="2"/>
  <c r="BC143" i="2"/>
  <c r="AM128" i="2"/>
  <c r="AN129" i="2"/>
  <c r="AO130" i="2"/>
  <c r="AP131" i="2"/>
  <c r="AQ132" i="2"/>
  <c r="AR133" i="2"/>
  <c r="AS134" i="2"/>
  <c r="AT135" i="2"/>
  <c r="AU136" i="2"/>
  <c r="AV137" i="2"/>
  <c r="AW138" i="2"/>
  <c r="AX139" i="2"/>
  <c r="AY140" i="2"/>
  <c r="AZ141" i="2"/>
  <c r="BA142" i="2"/>
  <c r="BB143" i="2"/>
  <c r="BC144" i="2"/>
  <c r="AM129" i="2"/>
  <c r="AN130" i="2"/>
  <c r="AO131" i="2"/>
  <c r="AP132" i="2"/>
  <c r="AQ133" i="2"/>
  <c r="AR134" i="2"/>
  <c r="AS135" i="2"/>
  <c r="AT136" i="2"/>
  <c r="AU137" i="2"/>
  <c r="AV138" i="2"/>
  <c r="AW139" i="2"/>
  <c r="AX140" i="2"/>
  <c r="AY141" i="2"/>
  <c r="AZ142" i="2"/>
  <c r="BA143" i="2"/>
  <c r="BB144" i="2"/>
  <c r="BC145" i="2"/>
  <c r="AM130" i="2"/>
  <c r="AN131" i="2"/>
  <c r="AO132" i="2"/>
  <c r="AP133" i="2"/>
  <c r="AQ134" i="2"/>
  <c r="AR135" i="2"/>
  <c r="AS136" i="2"/>
  <c r="AT137" i="2"/>
  <c r="AU138" i="2"/>
  <c r="AV139" i="2"/>
  <c r="AW140" i="2"/>
  <c r="AX141" i="2"/>
  <c r="AY142" i="2"/>
  <c r="AZ143" i="2"/>
  <c r="BA144" i="2"/>
  <c r="BB145" i="2"/>
  <c r="BC146" i="2"/>
  <c r="AM131" i="2"/>
  <c r="AN132" i="2"/>
  <c r="AO133" i="2"/>
  <c r="AP134" i="2"/>
  <c r="AQ135" i="2"/>
  <c r="AR136" i="2"/>
  <c r="AS137" i="2"/>
  <c r="AT138" i="2"/>
  <c r="AU139" i="2"/>
  <c r="AV140" i="2"/>
  <c r="AW141" i="2"/>
  <c r="AX142" i="2"/>
  <c r="AY143" i="2"/>
  <c r="AZ144" i="2"/>
  <c r="BA145" i="2"/>
  <c r="BB146" i="2"/>
  <c r="BC147" i="2"/>
  <c r="AM132" i="2"/>
  <c r="AN133" i="2"/>
  <c r="AO134" i="2"/>
  <c r="AP135" i="2"/>
  <c r="AQ136" i="2"/>
  <c r="AR137" i="2"/>
  <c r="AS138" i="2"/>
  <c r="AT139" i="2"/>
  <c r="AU140" i="2"/>
  <c r="AV141" i="2"/>
  <c r="AW142" i="2"/>
  <c r="AX143" i="2"/>
  <c r="AY144" i="2"/>
  <c r="AZ145" i="2"/>
  <c r="BA146" i="2"/>
  <c r="BB147" i="2"/>
  <c r="BC148" i="2"/>
  <c r="AM133" i="2"/>
  <c r="AN134" i="2"/>
  <c r="AO135" i="2"/>
  <c r="AP136" i="2"/>
  <c r="AQ137" i="2"/>
  <c r="AR138" i="2"/>
  <c r="AS139" i="2"/>
  <c r="AT140" i="2"/>
  <c r="AU141" i="2"/>
  <c r="AV142" i="2"/>
  <c r="AW143" i="2"/>
  <c r="AX144" i="2"/>
  <c r="AY145" i="2"/>
  <c r="AZ146" i="2"/>
  <c r="BA147" i="2"/>
  <c r="BB148" i="2"/>
  <c r="BC149" i="2"/>
  <c r="AM134" i="2"/>
  <c r="AN135" i="2"/>
  <c r="AO136" i="2"/>
  <c r="AP137" i="2"/>
  <c r="AQ138" i="2"/>
  <c r="AR139" i="2"/>
  <c r="AS140" i="2"/>
  <c r="AT141" i="2"/>
  <c r="AU142" i="2"/>
  <c r="AV143" i="2"/>
  <c r="AW144" i="2"/>
  <c r="AX145" i="2"/>
  <c r="AY146" i="2"/>
  <c r="AZ147" i="2"/>
  <c r="BA148" i="2"/>
  <c r="BB149" i="2"/>
  <c r="BC150" i="2"/>
  <c r="AM135" i="2"/>
  <c r="AN136" i="2"/>
  <c r="AO137" i="2"/>
  <c r="AP138" i="2"/>
  <c r="AQ139" i="2"/>
  <c r="AR140" i="2"/>
  <c r="AS141" i="2"/>
  <c r="AT142" i="2"/>
  <c r="AU143" i="2"/>
  <c r="AV144" i="2"/>
  <c r="AW145" i="2"/>
  <c r="AX146" i="2"/>
  <c r="AY147" i="2"/>
  <c r="AZ148" i="2"/>
  <c r="BA149" i="2"/>
  <c r="BB150" i="2"/>
  <c r="BC151" i="2"/>
  <c r="AM136" i="2"/>
  <c r="AN137" i="2"/>
  <c r="AO138" i="2"/>
  <c r="AP139" i="2"/>
  <c r="AQ140" i="2"/>
  <c r="AR141" i="2"/>
  <c r="AS142" i="2"/>
  <c r="AT143" i="2"/>
  <c r="AU144" i="2"/>
  <c r="AV145" i="2"/>
  <c r="AW146" i="2"/>
  <c r="AX147" i="2"/>
  <c r="AY148" i="2"/>
  <c r="AZ149" i="2"/>
  <c r="BA150" i="2"/>
  <c r="BB151" i="2"/>
  <c r="BC152" i="2"/>
  <c r="AM137" i="2"/>
  <c r="AN138" i="2"/>
  <c r="AO139" i="2"/>
  <c r="AP140" i="2"/>
  <c r="AQ141" i="2"/>
  <c r="AR142" i="2"/>
  <c r="AS143" i="2"/>
  <c r="AT144" i="2"/>
  <c r="AU145" i="2"/>
  <c r="AV146" i="2"/>
  <c r="AW147" i="2"/>
  <c r="AX148" i="2"/>
  <c r="AY149" i="2"/>
  <c r="AZ150" i="2"/>
  <c r="BA151" i="2"/>
  <c r="BB152" i="2"/>
  <c r="BC153" i="2"/>
  <c r="AM138" i="2"/>
  <c r="AN139" i="2"/>
  <c r="AO140" i="2"/>
  <c r="AP141" i="2"/>
  <c r="AQ142" i="2"/>
  <c r="AR143" i="2"/>
  <c r="AS144" i="2"/>
  <c r="AT145" i="2"/>
  <c r="AU146" i="2"/>
  <c r="AV147" i="2"/>
  <c r="AW148" i="2"/>
  <c r="AX149" i="2"/>
  <c r="AY150" i="2"/>
  <c r="AZ151" i="2"/>
  <c r="BA152" i="2"/>
  <c r="BB153" i="2"/>
  <c r="BC154" i="2"/>
  <c r="AM139" i="2"/>
  <c r="AN140" i="2"/>
  <c r="AO141" i="2"/>
  <c r="AP142" i="2"/>
  <c r="AQ143" i="2"/>
  <c r="AR144" i="2"/>
  <c r="AS145" i="2"/>
  <c r="AT146" i="2"/>
  <c r="AU147" i="2"/>
  <c r="AV148" i="2"/>
  <c r="AW149" i="2"/>
  <c r="AX150" i="2"/>
  <c r="AY151" i="2"/>
  <c r="AZ152" i="2"/>
  <c r="BA153" i="2"/>
  <c r="BB154" i="2"/>
  <c r="BC155" i="2"/>
  <c r="AM140" i="2"/>
  <c r="AN141" i="2"/>
  <c r="AO142" i="2"/>
  <c r="AP143" i="2"/>
  <c r="AQ144" i="2"/>
  <c r="AR145" i="2"/>
  <c r="AS146" i="2"/>
  <c r="AT147" i="2"/>
  <c r="AU148" i="2"/>
  <c r="AV149" i="2"/>
  <c r="AW150" i="2"/>
  <c r="AX151" i="2"/>
  <c r="AY152" i="2"/>
  <c r="AZ153" i="2"/>
  <c r="BA154" i="2"/>
  <c r="BB155" i="2"/>
  <c r="BC156" i="2"/>
  <c r="BC57" i="2"/>
  <c r="BB56" i="2"/>
  <c r="BA55" i="2"/>
  <c r="AZ54" i="2"/>
  <c r="AY53" i="2"/>
  <c r="AX52" i="2"/>
  <c r="AW51" i="2"/>
  <c r="AV50" i="2"/>
  <c r="AU49" i="2"/>
  <c r="AT48" i="2"/>
  <c r="AS47" i="2"/>
  <c r="AR46" i="2"/>
  <c r="AQ45" i="2"/>
  <c r="AP44" i="2"/>
  <c r="AO43" i="2"/>
  <c r="AN42" i="2"/>
  <c r="AM41" i="2"/>
  <c r="AB31" i="2"/>
  <c r="AC32" i="2"/>
  <c r="AD33" i="2"/>
  <c r="AE34" i="2"/>
  <c r="AF35" i="2"/>
  <c r="AG36" i="2"/>
  <c r="AH37" i="2"/>
  <c r="AI38" i="2"/>
  <c r="AJ39" i="2"/>
  <c r="AK40" i="2"/>
  <c r="AL41" i="2"/>
  <c r="AB32" i="2"/>
  <c r="AC33" i="2"/>
  <c r="AD34" i="2"/>
  <c r="AE35" i="2"/>
  <c r="AF36" i="2"/>
  <c r="AG37" i="2"/>
  <c r="AH38" i="2"/>
  <c r="AI39" i="2"/>
  <c r="AJ40" i="2"/>
  <c r="AK41" i="2"/>
  <c r="AL42" i="2"/>
  <c r="AB33" i="2"/>
  <c r="AC34" i="2"/>
  <c r="AD35" i="2"/>
  <c r="AE36" i="2"/>
  <c r="AF37" i="2"/>
  <c r="AG38" i="2"/>
  <c r="AH39" i="2"/>
  <c r="AI40" i="2"/>
  <c r="AJ41" i="2"/>
  <c r="AK42" i="2"/>
  <c r="AL43" i="2"/>
  <c r="AB34" i="2"/>
  <c r="AC35" i="2"/>
  <c r="AD36" i="2"/>
  <c r="AE37" i="2"/>
  <c r="AF38" i="2"/>
  <c r="AG39" i="2"/>
  <c r="AH40" i="2"/>
  <c r="AI41" i="2"/>
  <c r="AJ42" i="2"/>
  <c r="AK43" i="2"/>
  <c r="AL44" i="2"/>
  <c r="AB35" i="2"/>
  <c r="AC36" i="2"/>
  <c r="AD37" i="2"/>
  <c r="AE38" i="2"/>
  <c r="AF39" i="2"/>
  <c r="AG40" i="2"/>
  <c r="AH41" i="2"/>
  <c r="AI42" i="2"/>
  <c r="AJ43" i="2"/>
  <c r="AK44" i="2"/>
  <c r="AL45" i="2"/>
  <c r="AB36" i="2"/>
  <c r="AC37" i="2"/>
  <c r="AD38" i="2"/>
  <c r="AE39" i="2"/>
  <c r="AF40" i="2"/>
  <c r="AG41" i="2"/>
  <c r="AH42" i="2"/>
  <c r="AI43" i="2"/>
  <c r="AJ44" i="2"/>
  <c r="AK45" i="2"/>
  <c r="AL46" i="2"/>
  <c r="AB37" i="2"/>
  <c r="AC38" i="2"/>
  <c r="AD39" i="2"/>
  <c r="AE40" i="2"/>
  <c r="AF41" i="2"/>
  <c r="AG42" i="2"/>
  <c r="AH43" i="2"/>
  <c r="AI44" i="2"/>
  <c r="AJ45" i="2"/>
  <c r="AK46" i="2"/>
  <c r="AL47" i="2"/>
  <c r="AB38" i="2"/>
  <c r="AC39" i="2"/>
  <c r="AD40" i="2"/>
  <c r="AE41" i="2"/>
  <c r="AF42" i="2"/>
  <c r="AG43" i="2"/>
  <c r="AH44" i="2"/>
  <c r="AI45" i="2"/>
  <c r="AJ46" i="2"/>
  <c r="AK47" i="2"/>
  <c r="AL48" i="2"/>
  <c r="AB39" i="2"/>
  <c r="AC40" i="2"/>
  <c r="AD41" i="2"/>
  <c r="AE42" i="2"/>
  <c r="AF43" i="2"/>
  <c r="AG44" i="2"/>
  <c r="AH45" i="2"/>
  <c r="AI46" i="2"/>
  <c r="AJ47" i="2"/>
  <c r="AK48" i="2"/>
  <c r="AL49" i="2"/>
  <c r="AB40" i="2"/>
  <c r="AC41" i="2"/>
  <c r="AD42" i="2"/>
  <c r="AE43" i="2"/>
  <c r="AF44" i="2"/>
  <c r="AG45" i="2"/>
  <c r="AH46" i="2"/>
  <c r="AI47" i="2"/>
  <c r="AJ48" i="2"/>
  <c r="AK49" i="2"/>
  <c r="AL50" i="2"/>
  <c r="AB41" i="2"/>
  <c r="AC42" i="2"/>
  <c r="AD43" i="2"/>
  <c r="AE44" i="2"/>
  <c r="AF45" i="2"/>
  <c r="AG46" i="2"/>
  <c r="AH47" i="2"/>
  <c r="AI48" i="2"/>
  <c r="AJ49" i="2"/>
  <c r="AK50" i="2"/>
  <c r="AL51" i="2"/>
  <c r="AB42" i="2"/>
  <c r="AC43" i="2"/>
  <c r="AD44" i="2"/>
  <c r="AE45" i="2"/>
  <c r="AF46" i="2"/>
  <c r="AG47" i="2"/>
  <c r="AH48" i="2"/>
  <c r="AI49" i="2"/>
  <c r="AJ50" i="2"/>
  <c r="AK51" i="2"/>
  <c r="AL52" i="2"/>
  <c r="AB43" i="2"/>
  <c r="AC44" i="2"/>
  <c r="AD45" i="2"/>
  <c r="AE46" i="2"/>
  <c r="AF47" i="2"/>
  <c r="AG48" i="2"/>
  <c r="AH49" i="2"/>
  <c r="AI50" i="2"/>
  <c r="AJ51" i="2"/>
  <c r="AK52" i="2"/>
  <c r="AL53" i="2"/>
  <c r="AB44" i="2"/>
  <c r="AC45" i="2"/>
  <c r="AD46" i="2"/>
  <c r="AE47" i="2"/>
  <c r="AF48" i="2"/>
  <c r="AG49" i="2"/>
  <c r="AH50" i="2"/>
  <c r="AI51" i="2"/>
  <c r="AJ52" i="2"/>
  <c r="AK53" i="2"/>
  <c r="AL54" i="2"/>
  <c r="AB45" i="2"/>
  <c r="AC46" i="2"/>
  <c r="AD47" i="2"/>
  <c r="AE48" i="2"/>
  <c r="AF49" i="2"/>
  <c r="AG50" i="2"/>
  <c r="AH51" i="2"/>
  <c r="AI52" i="2"/>
  <c r="AJ53" i="2"/>
  <c r="AK54" i="2"/>
  <c r="AL55" i="2"/>
  <c r="AB46" i="2"/>
  <c r="AC47" i="2"/>
  <c r="AD48" i="2"/>
  <c r="AE49" i="2"/>
  <c r="AF50" i="2"/>
  <c r="AG51" i="2"/>
  <c r="AH52" i="2"/>
  <c r="AI53" i="2"/>
  <c r="AJ54" i="2"/>
  <c r="AK55" i="2"/>
  <c r="AL56" i="2"/>
  <c r="AB47" i="2"/>
  <c r="AC48" i="2"/>
  <c r="AD49" i="2"/>
  <c r="AE50" i="2"/>
  <c r="AF51" i="2"/>
  <c r="AG52" i="2"/>
  <c r="AH53" i="2"/>
  <c r="AI54" i="2"/>
  <c r="AJ55" i="2"/>
  <c r="AK56" i="2"/>
  <c r="AL57" i="2"/>
  <c r="AB48" i="2"/>
  <c r="AC49" i="2"/>
  <c r="AD50" i="2"/>
  <c r="AE51" i="2"/>
  <c r="AF52" i="2"/>
  <c r="AG53" i="2"/>
  <c r="AH54" i="2"/>
  <c r="AI55" i="2"/>
  <c r="AJ56" i="2"/>
  <c r="AK57" i="2"/>
  <c r="AL58" i="2"/>
  <c r="AB49" i="2"/>
  <c r="AC50" i="2"/>
  <c r="AD51" i="2"/>
  <c r="AE52" i="2"/>
  <c r="AF53" i="2"/>
  <c r="AG54" i="2"/>
  <c r="AH55" i="2"/>
  <c r="AI56" i="2"/>
  <c r="AJ57" i="2"/>
  <c r="AK58" i="2"/>
  <c r="AL59" i="2"/>
  <c r="AB50" i="2"/>
  <c r="AC51" i="2"/>
  <c r="AD52" i="2"/>
  <c r="AE53" i="2"/>
  <c r="AF54" i="2"/>
  <c r="AG55" i="2"/>
  <c r="AH56" i="2"/>
  <c r="AI57" i="2"/>
  <c r="AJ58" i="2"/>
  <c r="AK59" i="2"/>
  <c r="AL60" i="2"/>
  <c r="AB51" i="2"/>
  <c r="AC52" i="2"/>
  <c r="AD53" i="2"/>
  <c r="AE54" i="2"/>
  <c r="AF55" i="2"/>
  <c r="AG56" i="2"/>
  <c r="AH57" i="2"/>
  <c r="AI58" i="2"/>
  <c r="AJ59" i="2"/>
  <c r="AK60" i="2"/>
  <c r="AL61" i="2"/>
  <c r="AB52" i="2"/>
  <c r="AC53" i="2"/>
  <c r="AD54" i="2"/>
  <c r="AE55" i="2"/>
  <c r="AF56" i="2"/>
  <c r="AG57" i="2"/>
  <c r="AH58" i="2"/>
  <c r="AI59" i="2"/>
  <c r="AJ60" i="2"/>
  <c r="AK61" i="2"/>
  <c r="AL62" i="2"/>
  <c r="AB53" i="2"/>
  <c r="AC54" i="2"/>
  <c r="AD55" i="2"/>
  <c r="AE56" i="2"/>
  <c r="AF57" i="2"/>
  <c r="AG58" i="2"/>
  <c r="AH59" i="2"/>
  <c r="AI60" i="2"/>
  <c r="AJ61" i="2"/>
  <c r="AK62" i="2"/>
  <c r="AL63" i="2"/>
  <c r="AB54" i="2"/>
  <c r="AC55" i="2"/>
  <c r="AD56" i="2"/>
  <c r="AE57" i="2"/>
  <c r="AF58" i="2"/>
  <c r="AG59" i="2"/>
  <c r="AH60" i="2"/>
  <c r="AI61" i="2"/>
  <c r="AJ62" i="2"/>
  <c r="AK63" i="2"/>
  <c r="AL64" i="2"/>
  <c r="AB55" i="2"/>
  <c r="AC56" i="2"/>
  <c r="AD57" i="2"/>
  <c r="AE58" i="2"/>
  <c r="AF59" i="2"/>
  <c r="AG60" i="2"/>
  <c r="AH61" i="2"/>
  <c r="AI62" i="2"/>
  <c r="AJ63" i="2"/>
  <c r="AK64" i="2"/>
  <c r="AL65" i="2"/>
  <c r="AB56" i="2"/>
  <c r="AC57" i="2"/>
  <c r="AD58" i="2"/>
  <c r="AE59" i="2"/>
  <c r="AF60" i="2"/>
  <c r="AG61" i="2"/>
  <c r="AH62" i="2"/>
  <c r="AI63" i="2"/>
  <c r="AJ64" i="2"/>
  <c r="AK65" i="2"/>
  <c r="AL66" i="2"/>
  <c r="AB57" i="2"/>
  <c r="AC58" i="2"/>
  <c r="AD59" i="2"/>
  <c r="AE60" i="2"/>
  <c r="AF61" i="2"/>
  <c r="AG62" i="2"/>
  <c r="AH63" i="2"/>
  <c r="AI64" i="2"/>
  <c r="AJ65" i="2"/>
  <c r="AK66" i="2"/>
  <c r="AL67" i="2"/>
  <c r="AB58" i="2"/>
  <c r="AC59" i="2"/>
  <c r="AD60" i="2"/>
  <c r="AE61" i="2"/>
  <c r="AF62" i="2"/>
  <c r="AG63" i="2"/>
  <c r="AH64" i="2"/>
  <c r="AI65" i="2"/>
  <c r="AJ66" i="2"/>
  <c r="AK67" i="2"/>
  <c r="AL68" i="2"/>
  <c r="AB59" i="2"/>
  <c r="AC60" i="2"/>
  <c r="AD61" i="2"/>
  <c r="AE62" i="2"/>
  <c r="AF63" i="2"/>
  <c r="AG64" i="2"/>
  <c r="AH65" i="2"/>
  <c r="AI66" i="2"/>
  <c r="AJ67" i="2"/>
  <c r="AK68" i="2"/>
  <c r="AL69" i="2"/>
  <c r="AB60" i="2"/>
  <c r="AC61" i="2"/>
  <c r="AD62" i="2"/>
  <c r="AE63" i="2"/>
  <c r="AF64" i="2"/>
  <c r="AG65" i="2"/>
  <c r="AH66" i="2"/>
  <c r="AI67" i="2"/>
  <c r="AJ68" i="2"/>
  <c r="AK69" i="2"/>
  <c r="AL70" i="2"/>
  <c r="AB61" i="2"/>
  <c r="AC62" i="2"/>
  <c r="AD63" i="2"/>
  <c r="AE64" i="2"/>
  <c r="AF65" i="2"/>
  <c r="AG66" i="2"/>
  <c r="AH67" i="2"/>
  <c r="AI68" i="2"/>
  <c r="AJ69" i="2"/>
  <c r="AK70" i="2"/>
  <c r="AL71" i="2"/>
  <c r="AB62" i="2"/>
  <c r="AC63" i="2"/>
  <c r="AD64" i="2"/>
  <c r="AE65" i="2"/>
  <c r="AF66" i="2"/>
  <c r="AG67" i="2"/>
  <c r="AH68" i="2"/>
  <c r="AI69" i="2"/>
  <c r="AJ70" i="2"/>
  <c r="AK71" i="2"/>
  <c r="AL72" i="2"/>
  <c r="AB63" i="2"/>
  <c r="AC64" i="2"/>
  <c r="AD65" i="2"/>
  <c r="AE66" i="2"/>
  <c r="AF67" i="2"/>
  <c r="AG68" i="2"/>
  <c r="AH69" i="2"/>
  <c r="AI70" i="2"/>
  <c r="AJ71" i="2"/>
  <c r="AK72" i="2"/>
  <c r="AL73" i="2"/>
  <c r="AB64" i="2"/>
  <c r="AC65" i="2"/>
  <c r="AD66" i="2"/>
  <c r="AE67" i="2"/>
  <c r="AF68" i="2"/>
  <c r="AG69" i="2"/>
  <c r="AH70" i="2"/>
  <c r="AI71" i="2"/>
  <c r="AJ72" i="2"/>
  <c r="AK73" i="2"/>
  <c r="AL74" i="2"/>
  <c r="AB65" i="2"/>
  <c r="AC66" i="2"/>
  <c r="AD67" i="2"/>
  <c r="AE68" i="2"/>
  <c r="AF69" i="2"/>
  <c r="AG70" i="2"/>
  <c r="AH71" i="2"/>
  <c r="AI72" i="2"/>
  <c r="AJ73" i="2"/>
  <c r="AK74" i="2"/>
  <c r="AL75" i="2"/>
  <c r="AB66" i="2"/>
  <c r="AC67" i="2"/>
  <c r="AD68" i="2"/>
  <c r="AE69" i="2"/>
  <c r="AF70" i="2"/>
  <c r="AG71" i="2"/>
  <c r="AH72" i="2"/>
  <c r="AI73" i="2"/>
  <c r="AJ74" i="2"/>
  <c r="AK75" i="2"/>
  <c r="AL76" i="2"/>
  <c r="AB67" i="2"/>
  <c r="AC68" i="2"/>
  <c r="AD69" i="2"/>
  <c r="AE70" i="2"/>
  <c r="AF71" i="2"/>
  <c r="AG72" i="2"/>
  <c r="AH73" i="2"/>
  <c r="AI74" i="2"/>
  <c r="AJ75" i="2"/>
  <c r="AK76" i="2"/>
  <c r="AL77" i="2"/>
  <c r="AB68" i="2"/>
  <c r="AC69" i="2"/>
  <c r="AD70" i="2"/>
  <c r="AE71" i="2"/>
  <c r="AF72" i="2"/>
  <c r="AG73" i="2"/>
  <c r="AH74" i="2"/>
  <c r="AI75" i="2"/>
  <c r="AJ76" i="2"/>
  <c r="AK77" i="2"/>
  <c r="AL78" i="2"/>
  <c r="AB69" i="2"/>
  <c r="AC70" i="2"/>
  <c r="AD71" i="2"/>
  <c r="AE72" i="2"/>
  <c r="AF73" i="2"/>
  <c r="AG74" i="2"/>
  <c r="AH75" i="2"/>
  <c r="AI76" i="2"/>
  <c r="AJ77" i="2"/>
  <c r="AK78" i="2"/>
  <c r="AL79" i="2"/>
  <c r="AB70" i="2"/>
  <c r="AC71" i="2"/>
  <c r="AD72" i="2"/>
  <c r="AE73" i="2"/>
  <c r="AF74" i="2"/>
  <c r="AG75" i="2"/>
  <c r="AH76" i="2"/>
  <c r="AI77" i="2"/>
  <c r="AJ78" i="2"/>
  <c r="AK79" i="2"/>
  <c r="AL80" i="2"/>
  <c r="AB71" i="2"/>
  <c r="AC72" i="2"/>
  <c r="AD73" i="2"/>
  <c r="AE74" i="2"/>
  <c r="AF75" i="2"/>
  <c r="AG76" i="2"/>
  <c r="AH77" i="2"/>
  <c r="AI78" i="2"/>
  <c r="AJ79" i="2"/>
  <c r="AK80" i="2"/>
  <c r="AL81" i="2"/>
  <c r="AB72" i="2"/>
  <c r="AC73" i="2"/>
  <c r="AD74" i="2"/>
  <c r="AE75" i="2"/>
  <c r="AF76" i="2"/>
  <c r="AG77" i="2"/>
  <c r="AH78" i="2"/>
  <c r="AI79" i="2"/>
  <c r="AJ80" i="2"/>
  <c r="AK81" i="2"/>
  <c r="AL82" i="2"/>
  <c r="AB73" i="2"/>
  <c r="AC74" i="2"/>
  <c r="AD75" i="2"/>
  <c r="AE76" i="2"/>
  <c r="AF77" i="2"/>
  <c r="AG78" i="2"/>
  <c r="AH79" i="2"/>
  <c r="AI80" i="2"/>
  <c r="AJ81" i="2"/>
  <c r="AK82" i="2"/>
  <c r="AL83" i="2"/>
  <c r="AB74" i="2"/>
  <c r="AC75" i="2"/>
  <c r="AD76" i="2"/>
  <c r="AE77" i="2"/>
  <c r="AF78" i="2"/>
  <c r="AG79" i="2"/>
  <c r="AH80" i="2"/>
  <c r="AI81" i="2"/>
  <c r="AJ82" i="2"/>
  <c r="AK83" i="2"/>
  <c r="AL84" i="2"/>
  <c r="AB75" i="2"/>
  <c r="AC76" i="2"/>
  <c r="AD77" i="2"/>
  <c r="AE78" i="2"/>
  <c r="AF79" i="2"/>
  <c r="AG80" i="2"/>
  <c r="AH81" i="2"/>
  <c r="AI82" i="2"/>
  <c r="AJ83" i="2"/>
  <c r="AK84" i="2"/>
  <c r="AL85" i="2"/>
  <c r="AB76" i="2"/>
  <c r="AC77" i="2"/>
  <c r="AD78" i="2"/>
  <c r="AE79" i="2"/>
  <c r="AF80" i="2"/>
  <c r="AG81" i="2"/>
  <c r="AH82" i="2"/>
  <c r="AI83" i="2"/>
  <c r="AJ84" i="2"/>
  <c r="AK85" i="2"/>
  <c r="AL86" i="2"/>
  <c r="AB77" i="2"/>
  <c r="AC78" i="2"/>
  <c r="AD79" i="2"/>
  <c r="AE80" i="2"/>
  <c r="AF81" i="2"/>
  <c r="AG82" i="2"/>
  <c r="AH83" i="2"/>
  <c r="AI84" i="2"/>
  <c r="AJ85" i="2"/>
  <c r="AK86" i="2"/>
  <c r="AL87" i="2"/>
  <c r="AB78" i="2"/>
  <c r="AC79" i="2"/>
  <c r="AD80" i="2"/>
  <c r="AE81" i="2"/>
  <c r="AF82" i="2"/>
  <c r="AG83" i="2"/>
  <c r="AH84" i="2"/>
  <c r="AI85" i="2"/>
  <c r="AJ86" i="2"/>
  <c r="AK87" i="2"/>
  <c r="AL88" i="2"/>
  <c r="AB79" i="2"/>
  <c r="AC80" i="2"/>
  <c r="AD81" i="2"/>
  <c r="AE82" i="2"/>
  <c r="AF83" i="2"/>
  <c r="AG84" i="2"/>
  <c r="AH85" i="2"/>
  <c r="AI86" i="2"/>
  <c r="AJ87" i="2"/>
  <c r="AK88" i="2"/>
  <c r="AL89" i="2"/>
  <c r="AB80" i="2"/>
  <c r="AC81" i="2"/>
  <c r="AD82" i="2"/>
  <c r="AE83" i="2"/>
  <c r="AF84" i="2"/>
  <c r="AG85" i="2"/>
  <c r="AH86" i="2"/>
  <c r="AI87" i="2"/>
  <c r="AJ88" i="2"/>
  <c r="AK89" i="2"/>
  <c r="AL90" i="2"/>
  <c r="AB81" i="2"/>
  <c r="AC82" i="2"/>
  <c r="AD83" i="2"/>
  <c r="AE84" i="2"/>
  <c r="AF85" i="2"/>
  <c r="AG86" i="2"/>
  <c r="AH87" i="2"/>
  <c r="AI88" i="2"/>
  <c r="AJ89" i="2"/>
  <c r="AK90" i="2"/>
  <c r="AL91" i="2"/>
  <c r="AB82" i="2"/>
  <c r="AC83" i="2"/>
  <c r="AD84" i="2"/>
  <c r="AE85" i="2"/>
  <c r="AF86" i="2"/>
  <c r="AG87" i="2"/>
  <c r="AH88" i="2"/>
  <c r="AI89" i="2"/>
  <c r="AJ90" i="2"/>
  <c r="AK91" i="2"/>
  <c r="AL92" i="2"/>
  <c r="AB83" i="2"/>
  <c r="AC84" i="2"/>
  <c r="AD85" i="2"/>
  <c r="AE86" i="2"/>
  <c r="AF87" i="2"/>
  <c r="AG88" i="2"/>
  <c r="AH89" i="2"/>
  <c r="AI90" i="2"/>
  <c r="AJ91" i="2"/>
  <c r="AK92" i="2"/>
  <c r="AL93" i="2"/>
  <c r="AB84" i="2"/>
  <c r="AC85" i="2"/>
  <c r="AD86" i="2"/>
  <c r="AE87" i="2"/>
  <c r="AF88" i="2"/>
  <c r="AG89" i="2"/>
  <c r="AH90" i="2"/>
  <c r="AI91" i="2"/>
  <c r="AJ92" i="2"/>
  <c r="AK93" i="2"/>
  <c r="AL94" i="2"/>
  <c r="AB85" i="2"/>
  <c r="AC86" i="2"/>
  <c r="AD87" i="2"/>
  <c r="AE88" i="2"/>
  <c r="AF89" i="2"/>
  <c r="AG90" i="2"/>
  <c r="AH91" i="2"/>
  <c r="AI92" i="2"/>
  <c r="AJ93" i="2"/>
  <c r="AK94" i="2"/>
  <c r="AL95" i="2"/>
  <c r="AB86" i="2"/>
  <c r="AC87" i="2"/>
  <c r="AD88" i="2"/>
  <c r="AE89" i="2"/>
  <c r="AF90" i="2"/>
  <c r="AG91" i="2"/>
  <c r="AH92" i="2"/>
  <c r="AI93" i="2"/>
  <c r="AJ94" i="2"/>
  <c r="AK95" i="2"/>
  <c r="AL96" i="2"/>
  <c r="AB87" i="2"/>
  <c r="AC88" i="2"/>
  <c r="AD89" i="2"/>
  <c r="AE90" i="2"/>
  <c r="AF91" i="2"/>
  <c r="AG92" i="2"/>
  <c r="AH93" i="2"/>
  <c r="AI94" i="2"/>
  <c r="AJ95" i="2"/>
  <c r="AK96" i="2"/>
  <c r="AL97" i="2"/>
  <c r="AB88" i="2"/>
  <c r="AC89" i="2"/>
  <c r="AD90" i="2"/>
  <c r="AE91" i="2"/>
  <c r="AF92" i="2"/>
  <c r="AG93" i="2"/>
  <c r="AH94" i="2"/>
  <c r="AI95" i="2"/>
  <c r="AJ96" i="2"/>
  <c r="AK97" i="2"/>
  <c r="AL98" i="2"/>
  <c r="AB89" i="2"/>
  <c r="AC90" i="2"/>
  <c r="AD91" i="2"/>
  <c r="AE92" i="2"/>
  <c r="AF93" i="2"/>
  <c r="AG94" i="2"/>
  <c r="AH95" i="2"/>
  <c r="AI96" i="2"/>
  <c r="AJ97" i="2"/>
  <c r="AK98" i="2"/>
  <c r="AL99" i="2"/>
  <c r="AB90" i="2"/>
  <c r="AC91" i="2"/>
  <c r="AD92" i="2"/>
  <c r="AE93" i="2"/>
  <c r="AF94" i="2"/>
  <c r="AG95" i="2"/>
  <c r="AH96" i="2"/>
  <c r="AI97" i="2"/>
  <c r="AJ98" i="2"/>
  <c r="AK99" i="2"/>
  <c r="AL100" i="2"/>
  <c r="AB91" i="2"/>
  <c r="AC92" i="2"/>
  <c r="AD93" i="2"/>
  <c r="AE94" i="2"/>
  <c r="AF95" i="2"/>
  <c r="AG96" i="2"/>
  <c r="AH97" i="2"/>
  <c r="AI98" i="2"/>
  <c r="AJ99" i="2"/>
  <c r="AK100" i="2"/>
  <c r="AL101" i="2"/>
  <c r="AB92" i="2"/>
  <c r="AC93" i="2"/>
  <c r="AD94" i="2"/>
  <c r="AE95" i="2"/>
  <c r="AF96" i="2"/>
  <c r="AG97" i="2"/>
  <c r="AH98" i="2"/>
  <c r="AI99" i="2"/>
  <c r="AJ100" i="2"/>
  <c r="AK101" i="2"/>
  <c r="AL102" i="2"/>
  <c r="AB93" i="2"/>
  <c r="AC94" i="2"/>
  <c r="AD95" i="2"/>
  <c r="AE96" i="2"/>
  <c r="AF97" i="2"/>
  <c r="AG98" i="2"/>
  <c r="AH99" i="2"/>
  <c r="AI100" i="2"/>
  <c r="AJ101" i="2"/>
  <c r="AK102" i="2"/>
  <c r="AL103" i="2"/>
  <c r="AB94" i="2"/>
  <c r="AC95" i="2"/>
  <c r="AD96" i="2"/>
  <c r="AE97" i="2"/>
  <c r="AF98" i="2"/>
  <c r="AG99" i="2"/>
  <c r="AH100" i="2"/>
  <c r="AI101" i="2"/>
  <c r="AJ102" i="2"/>
  <c r="AK103" i="2"/>
  <c r="AL104" i="2"/>
  <c r="AB95" i="2"/>
  <c r="AC96" i="2"/>
  <c r="AD97" i="2"/>
  <c r="AE98" i="2"/>
  <c r="AF99" i="2"/>
  <c r="AG100" i="2"/>
  <c r="AH101" i="2"/>
  <c r="AI102" i="2"/>
  <c r="AJ103" i="2"/>
  <c r="AK104" i="2"/>
  <c r="AL105" i="2"/>
  <c r="AB96" i="2"/>
  <c r="AC97" i="2"/>
  <c r="AD98" i="2"/>
  <c r="AE99" i="2"/>
  <c r="AF100" i="2"/>
  <c r="AG101" i="2"/>
  <c r="AH102" i="2"/>
  <c r="AI103" i="2"/>
  <c r="AJ104" i="2"/>
  <c r="AK105" i="2"/>
  <c r="AL106" i="2"/>
  <c r="AB97" i="2"/>
  <c r="AC98" i="2"/>
  <c r="AD99" i="2"/>
  <c r="AE100" i="2"/>
  <c r="AF101" i="2"/>
  <c r="AG102" i="2"/>
  <c r="AH103" i="2"/>
  <c r="AI104" i="2"/>
  <c r="AJ105" i="2"/>
  <c r="AK106" i="2"/>
  <c r="AL107" i="2"/>
  <c r="AB98" i="2"/>
  <c r="AC99" i="2"/>
  <c r="AD100" i="2"/>
  <c r="AE101" i="2"/>
  <c r="AF102" i="2"/>
  <c r="AG103" i="2"/>
  <c r="AH104" i="2"/>
  <c r="AI105" i="2"/>
  <c r="AJ106" i="2"/>
  <c r="AK107" i="2"/>
  <c r="AL108" i="2"/>
  <c r="AB99" i="2"/>
  <c r="AC100" i="2"/>
  <c r="AD101" i="2"/>
  <c r="AE102" i="2"/>
  <c r="AF103" i="2"/>
  <c r="AG104" i="2"/>
  <c r="AH105" i="2"/>
  <c r="AI106" i="2"/>
  <c r="AJ107" i="2"/>
  <c r="AK108" i="2"/>
  <c r="AL109" i="2"/>
  <c r="AB100" i="2"/>
  <c r="AC101" i="2"/>
  <c r="AD102" i="2"/>
  <c r="AE103" i="2"/>
  <c r="AF104" i="2"/>
  <c r="AG105" i="2"/>
  <c r="AH106" i="2"/>
  <c r="AI107" i="2"/>
  <c r="AJ108" i="2"/>
  <c r="AK109" i="2"/>
  <c r="AL110" i="2"/>
  <c r="AB101" i="2"/>
  <c r="AC102" i="2"/>
  <c r="AD103" i="2"/>
  <c r="AE104" i="2"/>
  <c r="AF105" i="2"/>
  <c r="AG106" i="2"/>
  <c r="AH107" i="2"/>
  <c r="AI108" i="2"/>
  <c r="AJ109" i="2"/>
  <c r="AK110" i="2"/>
  <c r="AL111" i="2"/>
  <c r="AB102" i="2"/>
  <c r="AC103" i="2"/>
  <c r="AD104" i="2"/>
  <c r="AE105" i="2"/>
  <c r="AF106" i="2"/>
  <c r="AG107" i="2"/>
  <c r="AH108" i="2"/>
  <c r="AI109" i="2"/>
  <c r="AJ110" i="2"/>
  <c r="AK111" i="2"/>
  <c r="AL112" i="2"/>
  <c r="AB103" i="2"/>
  <c r="AC104" i="2"/>
  <c r="AD105" i="2"/>
  <c r="AE106" i="2"/>
  <c r="AF107" i="2"/>
  <c r="AG108" i="2"/>
  <c r="AH109" i="2"/>
  <c r="AI110" i="2"/>
  <c r="AJ111" i="2"/>
  <c r="AK112" i="2"/>
  <c r="AL113" i="2"/>
  <c r="AB104" i="2"/>
  <c r="AC105" i="2"/>
  <c r="AD106" i="2"/>
  <c r="AE107" i="2"/>
  <c r="AF108" i="2"/>
  <c r="AG109" i="2"/>
  <c r="AH110" i="2"/>
  <c r="AI111" i="2"/>
  <c r="AJ112" i="2"/>
  <c r="AK113" i="2"/>
  <c r="AL114" i="2"/>
  <c r="AB105" i="2"/>
  <c r="AC106" i="2"/>
  <c r="AD107" i="2"/>
  <c r="AE108" i="2"/>
  <c r="AF109" i="2"/>
  <c r="AG110" i="2"/>
  <c r="AH111" i="2"/>
  <c r="AI112" i="2"/>
  <c r="AJ113" i="2"/>
  <c r="AK114" i="2"/>
  <c r="AL115" i="2"/>
  <c r="AB106" i="2"/>
  <c r="AC107" i="2"/>
  <c r="AD108" i="2"/>
  <c r="AE109" i="2"/>
  <c r="AF110" i="2"/>
  <c r="AG111" i="2"/>
  <c r="AH112" i="2"/>
  <c r="AI113" i="2"/>
  <c r="AJ114" i="2"/>
  <c r="AK115" i="2"/>
  <c r="AL116" i="2"/>
  <c r="AB107" i="2"/>
  <c r="AC108" i="2"/>
  <c r="AD109" i="2"/>
  <c r="AE110" i="2"/>
  <c r="AF111" i="2"/>
  <c r="AG112" i="2"/>
  <c r="AH113" i="2"/>
  <c r="AI114" i="2"/>
  <c r="AJ115" i="2"/>
  <c r="AK116" i="2"/>
  <c r="AL117" i="2"/>
  <c r="AB108" i="2"/>
  <c r="AC109" i="2"/>
  <c r="AD110" i="2"/>
  <c r="AE111" i="2"/>
  <c r="AF112" i="2"/>
  <c r="AG113" i="2"/>
  <c r="AH114" i="2"/>
  <c r="AI115" i="2"/>
  <c r="AJ116" i="2"/>
  <c r="AK117" i="2"/>
  <c r="AL118" i="2"/>
  <c r="AB109" i="2"/>
  <c r="AC110" i="2"/>
  <c r="AD111" i="2"/>
  <c r="AE112" i="2"/>
  <c r="AF113" i="2"/>
  <c r="AG114" i="2"/>
  <c r="AH115" i="2"/>
  <c r="AI116" i="2"/>
  <c r="AJ117" i="2"/>
  <c r="AK118" i="2"/>
  <c r="AL119" i="2"/>
  <c r="AB110" i="2"/>
  <c r="AC111" i="2"/>
  <c r="AD112" i="2"/>
  <c r="AE113" i="2"/>
  <c r="AF114" i="2"/>
  <c r="AG115" i="2"/>
  <c r="AH116" i="2"/>
  <c r="AI117" i="2"/>
  <c r="AJ118" i="2"/>
  <c r="AK119" i="2"/>
  <c r="AL120" i="2"/>
  <c r="AB111" i="2"/>
  <c r="AC112" i="2"/>
  <c r="AD113" i="2"/>
  <c r="AE114" i="2"/>
  <c r="AF115" i="2"/>
  <c r="AG116" i="2"/>
  <c r="AH117" i="2"/>
  <c r="AI118" i="2"/>
  <c r="AJ119" i="2"/>
  <c r="AK120" i="2"/>
  <c r="AL121" i="2"/>
  <c r="AB112" i="2"/>
  <c r="AC113" i="2"/>
  <c r="AD114" i="2"/>
  <c r="AE115" i="2"/>
  <c r="AF116" i="2"/>
  <c r="AG117" i="2"/>
  <c r="AH118" i="2"/>
  <c r="AI119" i="2"/>
  <c r="AJ120" i="2"/>
  <c r="AK121" i="2"/>
  <c r="AL122" i="2"/>
  <c r="AB113" i="2"/>
  <c r="AC114" i="2"/>
  <c r="AD115" i="2"/>
  <c r="AE116" i="2"/>
  <c r="AF117" i="2"/>
  <c r="AG118" i="2"/>
  <c r="AH119" i="2"/>
  <c r="AI120" i="2"/>
  <c r="AJ121" i="2"/>
  <c r="AK122" i="2"/>
  <c r="AL123" i="2"/>
  <c r="AB114" i="2"/>
  <c r="AC115" i="2"/>
  <c r="AD116" i="2"/>
  <c r="AE117" i="2"/>
  <c r="AF118" i="2"/>
  <c r="AG119" i="2"/>
  <c r="AH120" i="2"/>
  <c r="AI121" i="2"/>
  <c r="AJ122" i="2"/>
  <c r="AK123" i="2"/>
  <c r="AL124" i="2"/>
  <c r="AB115" i="2"/>
  <c r="AC116" i="2"/>
  <c r="AD117" i="2"/>
  <c r="AE118" i="2"/>
  <c r="AF119" i="2"/>
  <c r="AG120" i="2"/>
  <c r="AH121" i="2"/>
  <c r="AI122" i="2"/>
  <c r="AJ123" i="2"/>
  <c r="AK124" i="2"/>
  <c r="AL125" i="2"/>
  <c r="AB116" i="2"/>
  <c r="AC117" i="2"/>
  <c r="AD118" i="2"/>
  <c r="AE119" i="2"/>
  <c r="AF120" i="2"/>
  <c r="AG121" i="2"/>
  <c r="AH122" i="2"/>
  <c r="AI123" i="2"/>
  <c r="AJ124" i="2"/>
  <c r="AK125" i="2"/>
  <c r="AL126" i="2"/>
  <c r="AB117" i="2"/>
  <c r="AC118" i="2"/>
  <c r="AD119" i="2"/>
  <c r="AE120" i="2"/>
  <c r="AF121" i="2"/>
  <c r="AG122" i="2"/>
  <c r="AH123" i="2"/>
  <c r="AI124" i="2"/>
  <c r="AJ125" i="2"/>
  <c r="AK126" i="2"/>
  <c r="AL127" i="2"/>
  <c r="AB118" i="2"/>
  <c r="AC119" i="2"/>
  <c r="AD120" i="2"/>
  <c r="AE121" i="2"/>
  <c r="AF122" i="2"/>
  <c r="AG123" i="2"/>
  <c r="AH124" i="2"/>
  <c r="AI125" i="2"/>
  <c r="AJ126" i="2"/>
  <c r="AK127" i="2"/>
  <c r="AL128" i="2"/>
  <c r="AB119" i="2"/>
  <c r="AC120" i="2"/>
  <c r="AD121" i="2"/>
  <c r="AE122" i="2"/>
  <c r="AF123" i="2"/>
  <c r="AG124" i="2"/>
  <c r="AH125" i="2"/>
  <c r="AI126" i="2"/>
  <c r="AJ127" i="2"/>
  <c r="AK128" i="2"/>
  <c r="AL129" i="2"/>
  <c r="AB120" i="2"/>
  <c r="AC121" i="2"/>
  <c r="AD122" i="2"/>
  <c r="AE123" i="2"/>
  <c r="AF124" i="2"/>
  <c r="AG125" i="2"/>
  <c r="AH126" i="2"/>
  <c r="AI127" i="2"/>
  <c r="AJ128" i="2"/>
  <c r="AK129" i="2"/>
  <c r="AL130" i="2"/>
  <c r="AB121" i="2"/>
  <c r="AC122" i="2"/>
  <c r="AD123" i="2"/>
  <c r="AE124" i="2"/>
  <c r="AF125" i="2"/>
  <c r="AG126" i="2"/>
  <c r="AH127" i="2"/>
  <c r="AI128" i="2"/>
  <c r="AJ129" i="2"/>
  <c r="AK130" i="2"/>
  <c r="AL131" i="2"/>
  <c r="AB122" i="2"/>
  <c r="AC123" i="2"/>
  <c r="AD124" i="2"/>
  <c r="AE125" i="2"/>
  <c r="AF126" i="2"/>
  <c r="AG127" i="2"/>
  <c r="AH128" i="2"/>
  <c r="AI129" i="2"/>
  <c r="AJ130" i="2"/>
  <c r="AK131" i="2"/>
  <c r="AL132" i="2"/>
  <c r="AB123" i="2"/>
  <c r="AC124" i="2"/>
  <c r="AD125" i="2"/>
  <c r="AE126" i="2"/>
  <c r="AF127" i="2"/>
  <c r="AG128" i="2"/>
  <c r="AH129" i="2"/>
  <c r="AI130" i="2"/>
  <c r="AJ131" i="2"/>
  <c r="AK132" i="2"/>
  <c r="AL133" i="2"/>
  <c r="AB124" i="2"/>
  <c r="AC125" i="2"/>
  <c r="AD126" i="2"/>
  <c r="AE127" i="2"/>
  <c r="AF128" i="2"/>
  <c r="AG129" i="2"/>
  <c r="AH130" i="2"/>
  <c r="AI131" i="2"/>
  <c r="AJ132" i="2"/>
  <c r="AK133" i="2"/>
  <c r="AL134" i="2"/>
  <c r="AB125" i="2"/>
  <c r="AC126" i="2"/>
  <c r="AD127" i="2"/>
  <c r="AE128" i="2"/>
  <c r="AF129" i="2"/>
  <c r="AG130" i="2"/>
  <c r="AH131" i="2"/>
  <c r="AI132" i="2"/>
  <c r="AJ133" i="2"/>
  <c r="AK134" i="2"/>
  <c r="AL135" i="2"/>
  <c r="AB126" i="2"/>
  <c r="AC127" i="2"/>
  <c r="AD128" i="2"/>
  <c r="AE129" i="2"/>
  <c r="AF130" i="2"/>
  <c r="AG131" i="2"/>
  <c r="AH132" i="2"/>
  <c r="AI133" i="2"/>
  <c r="AJ134" i="2"/>
  <c r="AK135" i="2"/>
  <c r="AL136" i="2"/>
  <c r="AB127" i="2"/>
  <c r="AC128" i="2"/>
  <c r="AD129" i="2"/>
  <c r="AE130" i="2"/>
  <c r="AF131" i="2"/>
  <c r="AG132" i="2"/>
  <c r="AH133" i="2"/>
  <c r="AI134" i="2"/>
  <c r="AJ135" i="2"/>
  <c r="AK136" i="2"/>
  <c r="AL137" i="2"/>
  <c r="AB128" i="2"/>
  <c r="AC129" i="2"/>
  <c r="AD130" i="2"/>
  <c r="AE131" i="2"/>
  <c r="AF132" i="2"/>
  <c r="AG133" i="2"/>
  <c r="AH134" i="2"/>
  <c r="AI135" i="2"/>
  <c r="AJ136" i="2"/>
  <c r="AK137" i="2"/>
  <c r="AL138" i="2"/>
  <c r="AB129" i="2"/>
  <c r="AC130" i="2"/>
  <c r="AD131" i="2"/>
  <c r="AE132" i="2"/>
  <c r="AF133" i="2"/>
  <c r="AG134" i="2"/>
  <c r="AH135" i="2"/>
  <c r="AI136" i="2"/>
  <c r="AJ137" i="2"/>
  <c r="AK138" i="2"/>
  <c r="AL139" i="2"/>
  <c r="V30" i="2"/>
  <c r="W31" i="2"/>
  <c r="X32" i="2"/>
  <c r="Y33" i="2"/>
  <c r="Z34" i="2"/>
  <c r="AA35" i="2"/>
  <c r="V31" i="2"/>
  <c r="W32" i="2"/>
  <c r="X33" i="2"/>
  <c r="Y34" i="2"/>
  <c r="Z35" i="2"/>
  <c r="AA36" i="2"/>
  <c r="V32" i="2"/>
  <c r="W33" i="2"/>
  <c r="X34" i="2"/>
  <c r="Y35" i="2"/>
  <c r="Z36" i="2"/>
  <c r="AA37" i="2"/>
  <c r="V33" i="2"/>
  <c r="W34" i="2"/>
  <c r="X35" i="2"/>
  <c r="Y36" i="2"/>
  <c r="Z37" i="2"/>
  <c r="AA38" i="2"/>
  <c r="V34" i="2"/>
  <c r="W35" i="2"/>
  <c r="X36" i="2"/>
  <c r="Y37" i="2"/>
  <c r="Z38" i="2"/>
  <c r="AA39" i="2"/>
  <c r="V35" i="2"/>
  <c r="W36" i="2"/>
  <c r="X37" i="2"/>
  <c r="Y38" i="2"/>
  <c r="Z39" i="2"/>
  <c r="AA40" i="2"/>
  <c r="V36" i="2"/>
  <c r="W37" i="2"/>
  <c r="X38" i="2"/>
  <c r="Y39" i="2"/>
  <c r="Z40" i="2"/>
  <c r="AA41" i="2"/>
  <c r="V37" i="2"/>
  <c r="W38" i="2"/>
  <c r="X39" i="2"/>
  <c r="Y40" i="2"/>
  <c r="Z41" i="2"/>
  <c r="AA42" i="2"/>
  <c r="V38" i="2"/>
  <c r="W39" i="2"/>
  <c r="X40" i="2"/>
  <c r="Y41" i="2"/>
  <c r="Z42" i="2"/>
  <c r="AA43" i="2"/>
  <c r="V39" i="2"/>
  <c r="W40" i="2"/>
  <c r="X41" i="2"/>
  <c r="Y42" i="2"/>
  <c r="Z43" i="2"/>
  <c r="AA44" i="2"/>
  <c r="V40" i="2"/>
  <c r="W41" i="2"/>
  <c r="X42" i="2"/>
  <c r="Y43" i="2"/>
  <c r="Z44" i="2"/>
  <c r="AA45" i="2"/>
  <c r="V41" i="2"/>
  <c r="W42" i="2"/>
  <c r="X43" i="2"/>
  <c r="Y44" i="2"/>
  <c r="Z45" i="2"/>
  <c r="AA46" i="2"/>
  <c r="V42" i="2"/>
  <c r="W43" i="2"/>
  <c r="X44" i="2"/>
  <c r="Y45" i="2"/>
  <c r="Z46" i="2"/>
  <c r="AA47" i="2"/>
  <c r="V43" i="2"/>
  <c r="W44" i="2"/>
  <c r="X45" i="2"/>
  <c r="Y46" i="2"/>
  <c r="Z47" i="2"/>
  <c r="AA48" i="2"/>
  <c r="V44" i="2"/>
  <c r="W45" i="2"/>
  <c r="X46" i="2"/>
  <c r="Y47" i="2"/>
  <c r="Z48" i="2"/>
  <c r="AA49" i="2"/>
  <c r="V45" i="2"/>
  <c r="W46" i="2"/>
  <c r="X47" i="2"/>
  <c r="Y48" i="2"/>
  <c r="Z49" i="2"/>
  <c r="AA50" i="2"/>
  <c r="V46" i="2"/>
  <c r="W47" i="2"/>
  <c r="X48" i="2"/>
  <c r="Y49" i="2"/>
  <c r="Z50" i="2"/>
  <c r="AA51" i="2"/>
  <c r="V47" i="2"/>
  <c r="W48" i="2"/>
  <c r="X49" i="2"/>
  <c r="Y50" i="2"/>
  <c r="Z51" i="2"/>
  <c r="AA52" i="2"/>
  <c r="V48" i="2"/>
  <c r="W49" i="2"/>
  <c r="X50" i="2"/>
  <c r="Y51" i="2"/>
  <c r="Z52" i="2"/>
  <c r="AA53" i="2"/>
  <c r="V49" i="2"/>
  <c r="W50" i="2"/>
  <c r="X51" i="2"/>
  <c r="Y52" i="2"/>
  <c r="Z53" i="2"/>
  <c r="AA54" i="2"/>
  <c r="V50" i="2"/>
  <c r="W51" i="2"/>
  <c r="X52" i="2"/>
  <c r="Y53" i="2"/>
  <c r="Z54" i="2"/>
  <c r="AA55" i="2"/>
  <c r="V51" i="2"/>
  <c r="W52" i="2"/>
  <c r="X53" i="2"/>
  <c r="Y54" i="2"/>
  <c r="Z55" i="2"/>
  <c r="AA56" i="2"/>
  <c r="V52" i="2"/>
  <c r="W53" i="2"/>
  <c r="X54" i="2"/>
  <c r="Y55" i="2"/>
  <c r="Z56" i="2"/>
  <c r="AA57" i="2"/>
  <c r="V53" i="2"/>
  <c r="W54" i="2"/>
  <c r="X55" i="2"/>
  <c r="Y56" i="2"/>
  <c r="Z57" i="2"/>
  <c r="AA58" i="2"/>
  <c r="V54" i="2"/>
  <c r="W55" i="2"/>
  <c r="X56" i="2"/>
  <c r="Y57" i="2"/>
  <c r="Z58" i="2"/>
  <c r="AA59" i="2"/>
  <c r="V55" i="2"/>
  <c r="W56" i="2"/>
  <c r="X57" i="2"/>
  <c r="Y58" i="2"/>
  <c r="Z59" i="2"/>
  <c r="AA60" i="2"/>
  <c r="V56" i="2"/>
  <c r="W57" i="2"/>
  <c r="X58" i="2"/>
  <c r="Y59" i="2"/>
  <c r="Z60" i="2"/>
  <c r="AA61" i="2"/>
  <c r="V57" i="2"/>
  <c r="W58" i="2"/>
  <c r="X59" i="2"/>
  <c r="Y60" i="2"/>
  <c r="Z61" i="2"/>
  <c r="AA62" i="2"/>
  <c r="V58" i="2"/>
  <c r="W59" i="2"/>
  <c r="X60" i="2"/>
  <c r="Y61" i="2"/>
  <c r="Z62" i="2"/>
  <c r="AA63" i="2"/>
  <c r="V59" i="2"/>
  <c r="W60" i="2"/>
  <c r="X61" i="2"/>
  <c r="Y62" i="2"/>
  <c r="Z63" i="2"/>
  <c r="AA64" i="2"/>
  <c r="V60" i="2"/>
  <c r="W61" i="2"/>
  <c r="X62" i="2"/>
  <c r="Y63" i="2"/>
  <c r="Z64" i="2"/>
  <c r="AA65" i="2"/>
  <c r="V61" i="2"/>
  <c r="W62" i="2"/>
  <c r="X63" i="2"/>
  <c r="Y64" i="2"/>
  <c r="Z65" i="2"/>
  <c r="AA66" i="2"/>
  <c r="V62" i="2"/>
  <c r="W63" i="2"/>
  <c r="X64" i="2"/>
  <c r="Y65" i="2"/>
  <c r="Z66" i="2"/>
  <c r="AA67" i="2"/>
  <c r="V63" i="2"/>
  <c r="W64" i="2"/>
  <c r="X65" i="2"/>
  <c r="Y66" i="2"/>
  <c r="Z67" i="2"/>
  <c r="AA68" i="2"/>
  <c r="V64" i="2"/>
  <c r="W65" i="2"/>
  <c r="X66" i="2"/>
  <c r="Y67" i="2"/>
  <c r="Z68" i="2"/>
  <c r="AA69" i="2"/>
  <c r="V65" i="2"/>
  <c r="W66" i="2"/>
  <c r="X67" i="2"/>
  <c r="Y68" i="2"/>
  <c r="Z69" i="2"/>
  <c r="AA70" i="2"/>
  <c r="V66" i="2"/>
  <c r="W67" i="2"/>
  <c r="X68" i="2"/>
  <c r="Y69" i="2"/>
  <c r="Z70" i="2"/>
  <c r="AA71" i="2"/>
  <c r="V67" i="2"/>
  <c r="W68" i="2"/>
  <c r="X69" i="2"/>
  <c r="Y70" i="2"/>
  <c r="Z71" i="2"/>
  <c r="AA72" i="2"/>
  <c r="V68" i="2"/>
  <c r="W69" i="2"/>
  <c r="X70" i="2"/>
  <c r="Y71" i="2"/>
  <c r="Z72" i="2"/>
  <c r="AA73" i="2"/>
  <c r="V69" i="2"/>
  <c r="W70" i="2"/>
  <c r="X71" i="2"/>
  <c r="Y72" i="2"/>
  <c r="Z73" i="2"/>
  <c r="AA74" i="2"/>
  <c r="V70" i="2"/>
  <c r="W71" i="2"/>
  <c r="X72" i="2"/>
  <c r="Y73" i="2"/>
  <c r="Z74" i="2"/>
  <c r="AA75" i="2"/>
  <c r="V71" i="2"/>
  <c r="W72" i="2"/>
  <c r="X73" i="2"/>
  <c r="Y74" i="2"/>
  <c r="Z75" i="2"/>
  <c r="AA76" i="2"/>
  <c r="V72" i="2"/>
  <c r="W73" i="2"/>
  <c r="X74" i="2"/>
  <c r="Y75" i="2"/>
  <c r="Z76" i="2"/>
  <c r="AA77" i="2"/>
  <c r="V73" i="2"/>
  <c r="W74" i="2"/>
  <c r="X75" i="2"/>
  <c r="Y76" i="2"/>
  <c r="Z77" i="2"/>
  <c r="AA78" i="2"/>
  <c r="V74" i="2"/>
  <c r="W75" i="2"/>
  <c r="X76" i="2"/>
  <c r="Y77" i="2"/>
  <c r="Z78" i="2"/>
  <c r="AA79" i="2"/>
  <c r="V75" i="2"/>
  <c r="W76" i="2"/>
  <c r="X77" i="2"/>
  <c r="Y78" i="2"/>
  <c r="Z79" i="2"/>
  <c r="AA80" i="2"/>
  <c r="V76" i="2"/>
  <c r="W77" i="2"/>
  <c r="X78" i="2"/>
  <c r="Y79" i="2"/>
  <c r="Z80" i="2"/>
  <c r="AA81" i="2"/>
  <c r="V77" i="2"/>
  <c r="W78" i="2"/>
  <c r="X79" i="2"/>
  <c r="Y80" i="2"/>
  <c r="Z81" i="2"/>
  <c r="AA82" i="2"/>
  <c r="V78" i="2"/>
  <c r="W79" i="2"/>
  <c r="X80" i="2"/>
  <c r="Y81" i="2"/>
  <c r="Z82" i="2"/>
  <c r="AA83" i="2"/>
  <c r="V79" i="2"/>
  <c r="W80" i="2"/>
  <c r="X81" i="2"/>
  <c r="Y82" i="2"/>
  <c r="Z83" i="2"/>
  <c r="AA84" i="2"/>
  <c r="V80" i="2"/>
  <c r="W81" i="2"/>
  <c r="X82" i="2"/>
  <c r="Y83" i="2"/>
  <c r="Z84" i="2"/>
  <c r="AA85" i="2"/>
  <c r="V81" i="2"/>
  <c r="W82" i="2"/>
  <c r="X83" i="2"/>
  <c r="Y84" i="2"/>
  <c r="Z85" i="2"/>
  <c r="AA86" i="2"/>
  <c r="V82" i="2"/>
  <c r="W83" i="2"/>
  <c r="X84" i="2"/>
  <c r="Y85" i="2"/>
  <c r="Z86" i="2"/>
  <c r="AA87" i="2"/>
  <c r="V83" i="2"/>
  <c r="W84" i="2"/>
  <c r="X85" i="2"/>
  <c r="Y86" i="2"/>
  <c r="Z87" i="2"/>
  <c r="AA88" i="2"/>
  <c r="V84" i="2"/>
  <c r="W85" i="2"/>
  <c r="X86" i="2"/>
  <c r="Y87" i="2"/>
  <c r="Z88" i="2"/>
  <c r="AA89" i="2"/>
  <c r="V85" i="2"/>
  <c r="W86" i="2"/>
  <c r="X87" i="2"/>
  <c r="Y88" i="2"/>
  <c r="Z89" i="2"/>
  <c r="AA90" i="2"/>
  <c r="V86" i="2"/>
  <c r="W87" i="2"/>
  <c r="X88" i="2"/>
  <c r="Y89" i="2"/>
  <c r="Z90" i="2"/>
  <c r="AA91" i="2"/>
  <c r="V87" i="2"/>
  <c r="W88" i="2"/>
  <c r="X89" i="2"/>
  <c r="Y90" i="2"/>
  <c r="Z91" i="2"/>
  <c r="AA92" i="2"/>
  <c r="V88" i="2"/>
  <c r="W89" i="2"/>
  <c r="X90" i="2"/>
  <c r="Y91" i="2"/>
  <c r="Z92" i="2"/>
  <c r="AA93" i="2"/>
  <c r="V89" i="2"/>
  <c r="W90" i="2"/>
  <c r="X91" i="2"/>
  <c r="Y92" i="2"/>
  <c r="Z93" i="2"/>
  <c r="AA94" i="2"/>
  <c r="V90" i="2"/>
  <c r="W91" i="2"/>
  <c r="X92" i="2"/>
  <c r="Y93" i="2"/>
  <c r="Z94" i="2"/>
  <c r="AA95" i="2"/>
  <c r="V91" i="2"/>
  <c r="W92" i="2"/>
  <c r="X93" i="2"/>
  <c r="Y94" i="2"/>
  <c r="Z95" i="2"/>
  <c r="AA96" i="2"/>
  <c r="V92" i="2"/>
  <c r="W93" i="2"/>
  <c r="X94" i="2"/>
  <c r="Y95" i="2"/>
  <c r="Z96" i="2"/>
  <c r="AA97" i="2"/>
  <c r="V93" i="2"/>
  <c r="W94" i="2"/>
  <c r="X95" i="2"/>
  <c r="Y96" i="2"/>
  <c r="Z97" i="2"/>
  <c r="AA98" i="2"/>
  <c r="V94" i="2"/>
  <c r="W95" i="2"/>
  <c r="X96" i="2"/>
  <c r="Y97" i="2"/>
  <c r="Z98" i="2"/>
  <c r="AA99" i="2"/>
  <c r="V95" i="2"/>
  <c r="W96" i="2"/>
  <c r="X97" i="2"/>
  <c r="Y98" i="2"/>
  <c r="Z99" i="2"/>
  <c r="AA100" i="2"/>
  <c r="V96" i="2"/>
  <c r="W97" i="2"/>
  <c r="X98" i="2"/>
  <c r="Y99" i="2"/>
  <c r="Z100" i="2"/>
  <c r="AA101" i="2"/>
  <c r="V97" i="2"/>
  <c r="W98" i="2"/>
  <c r="X99" i="2"/>
  <c r="Y100" i="2"/>
  <c r="Z101" i="2"/>
  <c r="AA102" i="2"/>
  <c r="V98" i="2"/>
  <c r="W99" i="2"/>
  <c r="X100" i="2"/>
  <c r="Y101" i="2"/>
  <c r="Z102" i="2"/>
  <c r="AA103" i="2"/>
  <c r="V99" i="2"/>
  <c r="W100" i="2"/>
  <c r="X101" i="2"/>
  <c r="Y102" i="2"/>
  <c r="Z103" i="2"/>
  <c r="AA104" i="2"/>
  <c r="V100" i="2"/>
  <c r="W101" i="2"/>
  <c r="X102" i="2"/>
  <c r="Y103" i="2"/>
  <c r="Z104" i="2"/>
  <c r="AA105" i="2"/>
  <c r="V101" i="2"/>
  <c r="W102" i="2"/>
  <c r="X103" i="2"/>
  <c r="Y104" i="2"/>
  <c r="Z105" i="2"/>
  <c r="AA106" i="2"/>
  <c r="V102" i="2"/>
  <c r="W103" i="2"/>
  <c r="X104" i="2"/>
  <c r="Y105" i="2"/>
  <c r="Z106" i="2"/>
  <c r="AA107" i="2"/>
  <c r="V103" i="2"/>
  <c r="W104" i="2"/>
  <c r="X105" i="2"/>
  <c r="Y106" i="2"/>
  <c r="Z107" i="2"/>
  <c r="AA108" i="2"/>
  <c r="V104" i="2"/>
  <c r="W105" i="2"/>
  <c r="X106" i="2"/>
  <c r="Y107" i="2"/>
  <c r="Z108" i="2"/>
  <c r="AA109" i="2"/>
  <c r="V105" i="2"/>
  <c r="W106" i="2"/>
  <c r="X107" i="2"/>
  <c r="Y108" i="2"/>
  <c r="Z109" i="2"/>
  <c r="AA110" i="2"/>
  <c r="V106" i="2"/>
  <c r="W107" i="2"/>
  <c r="X108" i="2"/>
  <c r="Y109" i="2"/>
  <c r="Z110" i="2"/>
  <c r="AA111" i="2"/>
  <c r="V107" i="2"/>
  <c r="W108" i="2"/>
  <c r="X109" i="2"/>
  <c r="Y110" i="2"/>
  <c r="Z111" i="2"/>
  <c r="AA112" i="2"/>
  <c r="V108" i="2"/>
  <c r="W109" i="2"/>
  <c r="X110" i="2"/>
  <c r="Y111" i="2"/>
  <c r="Z112" i="2"/>
  <c r="AA113" i="2"/>
  <c r="V109" i="2"/>
  <c r="W110" i="2"/>
  <c r="X111" i="2"/>
  <c r="Y112" i="2"/>
  <c r="Z113" i="2"/>
  <c r="AA114" i="2"/>
  <c r="V110" i="2"/>
  <c r="W111" i="2"/>
  <c r="X112" i="2"/>
  <c r="Y113" i="2"/>
  <c r="Z114" i="2"/>
  <c r="AA115" i="2"/>
  <c r="V111" i="2"/>
  <c r="W112" i="2"/>
  <c r="X113" i="2"/>
  <c r="Y114" i="2"/>
  <c r="Z115" i="2"/>
  <c r="AA116" i="2"/>
  <c r="V112" i="2"/>
  <c r="W113" i="2"/>
  <c r="X114" i="2"/>
  <c r="Y115" i="2"/>
  <c r="Z116" i="2"/>
  <c r="AA117" i="2"/>
  <c r="V113" i="2"/>
  <c r="W114" i="2"/>
  <c r="X115" i="2"/>
  <c r="Y116" i="2"/>
  <c r="Z117" i="2"/>
  <c r="AA118" i="2"/>
  <c r="V114" i="2"/>
  <c r="W115" i="2"/>
  <c r="X116" i="2"/>
  <c r="Y117" i="2"/>
  <c r="Z118" i="2"/>
  <c r="AA119" i="2"/>
  <c r="V115" i="2"/>
  <c r="W116" i="2"/>
  <c r="X117" i="2"/>
  <c r="Y118" i="2"/>
  <c r="Z119" i="2"/>
  <c r="AA120" i="2"/>
  <c r="V116" i="2"/>
  <c r="W117" i="2"/>
  <c r="X118" i="2"/>
  <c r="Y119" i="2"/>
  <c r="Z120" i="2"/>
  <c r="AA121" i="2"/>
  <c r="V117" i="2"/>
  <c r="W118" i="2"/>
  <c r="X119" i="2"/>
  <c r="Y120" i="2"/>
  <c r="Z121" i="2"/>
  <c r="AA122" i="2"/>
  <c r="V118" i="2"/>
  <c r="W119" i="2"/>
  <c r="X120" i="2"/>
  <c r="Y121" i="2"/>
  <c r="Z122" i="2"/>
  <c r="AA123" i="2"/>
  <c r="V119" i="2"/>
  <c r="W120" i="2"/>
  <c r="X121" i="2"/>
  <c r="Y122" i="2"/>
  <c r="Z123" i="2"/>
  <c r="AA124" i="2"/>
  <c r="V120" i="2"/>
  <c r="W121" i="2"/>
  <c r="X122" i="2"/>
  <c r="Y123" i="2"/>
  <c r="Z124" i="2"/>
  <c r="AA125" i="2"/>
  <c r="V121" i="2"/>
  <c r="W122" i="2"/>
  <c r="X123" i="2"/>
  <c r="Y124" i="2"/>
  <c r="Z125" i="2"/>
  <c r="AA126" i="2"/>
  <c r="V122" i="2"/>
  <c r="W123" i="2"/>
  <c r="X124" i="2"/>
  <c r="Y125" i="2"/>
  <c r="Z126" i="2"/>
  <c r="AA127" i="2"/>
  <c r="V123" i="2"/>
  <c r="W124" i="2"/>
  <c r="X125" i="2"/>
  <c r="Y126" i="2"/>
  <c r="Z127" i="2"/>
  <c r="AA128" i="2"/>
  <c r="V25" i="2"/>
  <c r="W26" i="2"/>
  <c r="X27" i="2"/>
  <c r="Y28" i="2"/>
  <c r="Z29" i="2"/>
  <c r="AA30" i="2"/>
  <c r="V26" i="2"/>
  <c r="W27" i="2"/>
  <c r="X28" i="2"/>
  <c r="Y29" i="2"/>
  <c r="Z30" i="2"/>
  <c r="AA31" i="2"/>
  <c r="V27" i="2"/>
  <c r="W28" i="2"/>
  <c r="X29" i="2"/>
  <c r="Y30" i="2"/>
  <c r="Z31" i="2"/>
  <c r="AA32" i="2"/>
  <c r="V28" i="2"/>
  <c r="W29" i="2"/>
  <c r="X30" i="2"/>
  <c r="Y31" i="2"/>
  <c r="Z32" i="2"/>
  <c r="AA33" i="2"/>
  <c r="V29" i="2"/>
  <c r="W30" i="2"/>
  <c r="X31" i="2"/>
  <c r="Y32" i="2"/>
  <c r="Z33" i="2"/>
  <c r="AA34" i="2"/>
  <c r="T25" i="2"/>
  <c r="U26" i="2"/>
  <c r="T26" i="2"/>
  <c r="U27" i="2"/>
  <c r="T27" i="2"/>
  <c r="U28" i="2"/>
  <c r="T28" i="2"/>
  <c r="U29" i="2"/>
  <c r="T29" i="2"/>
  <c r="U30" i="2"/>
  <c r="T30" i="2"/>
  <c r="U31" i="2"/>
  <c r="T31" i="2"/>
  <c r="U32" i="2"/>
  <c r="T32" i="2"/>
  <c r="U33" i="2"/>
  <c r="T33" i="2"/>
  <c r="U34" i="2"/>
  <c r="T34" i="2"/>
  <c r="U35" i="2"/>
  <c r="T35" i="2"/>
  <c r="U36" i="2"/>
  <c r="T36" i="2"/>
  <c r="U37" i="2"/>
  <c r="T37" i="2"/>
  <c r="U38" i="2"/>
  <c r="T38" i="2"/>
  <c r="U39" i="2"/>
  <c r="T39" i="2"/>
  <c r="U40" i="2"/>
  <c r="T40" i="2"/>
  <c r="U41" i="2"/>
  <c r="T41" i="2"/>
  <c r="U42" i="2"/>
  <c r="T42" i="2"/>
  <c r="U43" i="2"/>
  <c r="T43" i="2"/>
  <c r="U44" i="2"/>
  <c r="T44" i="2"/>
  <c r="U45" i="2"/>
  <c r="T45" i="2"/>
  <c r="U46" i="2"/>
  <c r="T46" i="2"/>
  <c r="U47" i="2"/>
  <c r="T47" i="2"/>
  <c r="U48" i="2"/>
  <c r="T48" i="2"/>
  <c r="U49" i="2"/>
  <c r="T49" i="2"/>
  <c r="U50" i="2"/>
  <c r="T50" i="2"/>
  <c r="U51" i="2"/>
  <c r="T51" i="2"/>
  <c r="U52" i="2"/>
  <c r="T52" i="2"/>
  <c r="U53" i="2"/>
  <c r="T53" i="2"/>
  <c r="U54" i="2"/>
  <c r="T54" i="2"/>
  <c r="U55" i="2"/>
  <c r="T55" i="2"/>
  <c r="U56" i="2"/>
  <c r="T56" i="2"/>
  <c r="U57" i="2"/>
  <c r="T57" i="2"/>
  <c r="U58" i="2"/>
  <c r="T58" i="2"/>
  <c r="U59" i="2"/>
  <c r="T59" i="2"/>
  <c r="U60" i="2"/>
  <c r="T60" i="2"/>
  <c r="U61" i="2"/>
  <c r="T61" i="2"/>
  <c r="U62" i="2"/>
  <c r="T62" i="2"/>
  <c r="U63" i="2"/>
  <c r="T63" i="2"/>
  <c r="U64" i="2"/>
  <c r="T64" i="2"/>
  <c r="U65" i="2"/>
  <c r="T65" i="2"/>
  <c r="U66" i="2"/>
  <c r="T66" i="2"/>
  <c r="U67" i="2"/>
  <c r="T67" i="2"/>
  <c r="U68" i="2"/>
  <c r="T68" i="2"/>
  <c r="U69" i="2"/>
  <c r="T69" i="2"/>
  <c r="U70" i="2"/>
  <c r="T70" i="2"/>
  <c r="U71" i="2"/>
  <c r="T71" i="2"/>
  <c r="U72" i="2"/>
  <c r="T72" i="2"/>
  <c r="U73" i="2"/>
  <c r="T73" i="2"/>
  <c r="U74" i="2"/>
  <c r="T74" i="2"/>
  <c r="U75" i="2"/>
  <c r="T75" i="2"/>
  <c r="U76" i="2"/>
  <c r="T76" i="2"/>
  <c r="U77" i="2"/>
  <c r="T77" i="2"/>
  <c r="U78" i="2"/>
  <c r="T78" i="2"/>
  <c r="U79" i="2"/>
  <c r="T79" i="2"/>
  <c r="U80" i="2"/>
  <c r="T80" i="2"/>
  <c r="U81" i="2"/>
  <c r="T81" i="2"/>
  <c r="U82" i="2"/>
  <c r="T82" i="2"/>
  <c r="U83" i="2"/>
  <c r="T83" i="2"/>
  <c r="U84" i="2"/>
  <c r="T84" i="2"/>
  <c r="U85" i="2"/>
  <c r="T85" i="2"/>
  <c r="U86" i="2"/>
  <c r="T86" i="2"/>
  <c r="U87" i="2"/>
  <c r="T87" i="2"/>
  <c r="U88" i="2"/>
  <c r="T88" i="2"/>
  <c r="U89" i="2"/>
  <c r="T89" i="2"/>
  <c r="U90" i="2"/>
  <c r="T90" i="2"/>
  <c r="U91" i="2"/>
  <c r="T91" i="2"/>
  <c r="U92" i="2"/>
  <c r="T92" i="2"/>
  <c r="U93" i="2"/>
  <c r="T93" i="2"/>
  <c r="U94" i="2"/>
  <c r="T94" i="2"/>
  <c r="U95" i="2"/>
  <c r="T95" i="2"/>
  <c r="U96" i="2"/>
  <c r="T96" i="2"/>
  <c r="U97" i="2"/>
  <c r="T97" i="2"/>
  <c r="U98" i="2"/>
  <c r="T98" i="2"/>
  <c r="U99" i="2"/>
  <c r="T99" i="2"/>
  <c r="U100" i="2"/>
  <c r="T100" i="2"/>
  <c r="U101" i="2"/>
  <c r="T101" i="2"/>
  <c r="U102" i="2"/>
  <c r="T102" i="2"/>
  <c r="U103" i="2"/>
  <c r="T103" i="2"/>
  <c r="U104" i="2"/>
  <c r="T104" i="2"/>
  <c r="U105" i="2"/>
  <c r="T105" i="2"/>
  <c r="U106" i="2"/>
  <c r="T106" i="2"/>
  <c r="U107" i="2"/>
  <c r="T107" i="2"/>
  <c r="U108" i="2"/>
  <c r="T108" i="2"/>
  <c r="U109" i="2"/>
  <c r="T109" i="2"/>
  <c r="U110" i="2"/>
  <c r="T110" i="2"/>
  <c r="U111" i="2"/>
  <c r="T111" i="2"/>
  <c r="U112" i="2"/>
  <c r="T112" i="2"/>
  <c r="U113" i="2"/>
  <c r="T113" i="2"/>
  <c r="U114" i="2"/>
  <c r="T114" i="2"/>
  <c r="U115" i="2"/>
  <c r="T115" i="2"/>
  <c r="U116" i="2"/>
  <c r="T116" i="2"/>
  <c r="U117" i="2"/>
  <c r="T117" i="2"/>
  <c r="U118" i="2"/>
  <c r="T118" i="2"/>
  <c r="U119" i="2"/>
  <c r="T119" i="2"/>
  <c r="U120" i="2"/>
  <c r="T120" i="2"/>
  <c r="U121" i="2"/>
  <c r="T121" i="2"/>
  <c r="U122" i="2"/>
  <c r="T23" i="2"/>
  <c r="U24" i="2"/>
  <c r="T24" i="2"/>
  <c r="U25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O17" i="2"/>
  <c r="AL40" i="2"/>
  <c r="AK39" i="2"/>
  <c r="AJ38" i="2"/>
  <c r="AI37" i="2"/>
  <c r="AH36" i="2"/>
  <c r="AG35" i="2"/>
  <c r="AF34" i="2"/>
  <c r="AE33" i="2"/>
  <c r="AD32" i="2"/>
  <c r="AC31" i="2"/>
  <c r="AB30" i="2"/>
  <c r="AA29" i="2"/>
  <c r="Z28" i="2"/>
  <c r="Y27" i="2"/>
  <c r="X26" i="2"/>
  <c r="W25" i="2"/>
  <c r="V24" i="2"/>
  <c r="U23" i="2"/>
  <c r="T22" i="2"/>
  <c r="S21" i="2"/>
  <c r="R20" i="2"/>
  <c r="Q19" i="2"/>
  <c r="P18" i="2"/>
  <c r="N16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0" i="2"/>
  <c r="D7" i="2" l="1"/>
  <c r="DA7" i="2" s="1"/>
  <c r="D8" i="2"/>
  <c r="DA8" i="2" s="1"/>
  <c r="D9" i="2"/>
  <c r="DA9" i="2" s="1"/>
  <c r="D10" i="2"/>
  <c r="DA10" i="2" s="1"/>
  <c r="D11" i="2"/>
  <c r="DA11" i="2" s="1"/>
  <c r="D12" i="2"/>
  <c r="DA12" i="2" s="1"/>
  <c r="D13" i="2"/>
  <c r="DA13" i="2" s="1"/>
  <c r="D14" i="2"/>
  <c r="DA14" i="2" s="1"/>
  <c r="D15" i="2"/>
  <c r="DA15" i="2" s="1"/>
  <c r="D16" i="2"/>
  <c r="DA16" i="2" s="1"/>
  <c r="D17" i="2"/>
  <c r="DA17" i="2" s="1"/>
  <c r="D18" i="2"/>
  <c r="DA18" i="2" s="1"/>
  <c r="D19" i="2"/>
  <c r="DA19" i="2" s="1"/>
  <c r="D20" i="2"/>
  <c r="DA20" i="2" s="1"/>
  <c r="D21" i="2"/>
  <c r="DA21" i="2" s="1"/>
  <c r="D22" i="2"/>
  <c r="DA22" i="2" s="1"/>
  <c r="D23" i="2"/>
  <c r="DA23" i="2" s="1"/>
  <c r="D24" i="2"/>
  <c r="DA24" i="2" s="1"/>
  <c r="D25" i="2"/>
  <c r="DA25" i="2" s="1"/>
  <c r="D26" i="2"/>
  <c r="DA26" i="2" s="1"/>
  <c r="D27" i="2"/>
  <c r="DA27" i="2" s="1"/>
  <c r="D28" i="2"/>
  <c r="DA28" i="2" s="1"/>
  <c r="D29" i="2"/>
  <c r="DA29" i="2" s="1"/>
  <c r="D30" i="2"/>
  <c r="DA30" i="2" s="1"/>
  <c r="D31" i="2"/>
  <c r="DA31" i="2" s="1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6" i="2"/>
  <c r="D6" i="2"/>
  <c r="DA6" i="2" s="1"/>
  <c r="E3" i="2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BG3" i="2" s="1"/>
  <c r="BH3" i="2" s="1"/>
  <c r="BI3" i="2" s="1"/>
  <c r="BJ3" i="2" s="1"/>
  <c r="BK3" i="2" s="1"/>
  <c r="BL3" i="2" s="1"/>
  <c r="BM3" i="2" s="1"/>
  <c r="BN3" i="2" s="1"/>
  <c r="BO3" i="2" s="1"/>
  <c r="BP3" i="2" s="1"/>
  <c r="BQ3" i="2" s="1"/>
  <c r="BR3" i="2" s="1"/>
  <c r="BS3" i="2" s="1"/>
  <c r="BT3" i="2" s="1"/>
  <c r="BU3" i="2" s="1"/>
  <c r="BV3" i="2" s="1"/>
  <c r="BW3" i="2" s="1"/>
  <c r="BX3" i="2" s="1"/>
  <c r="BY3" i="2" s="1"/>
  <c r="BZ3" i="2" s="1"/>
  <c r="CA3" i="2" s="1"/>
  <c r="CB3" i="2" s="1"/>
  <c r="CC3" i="2" s="1"/>
  <c r="CD3" i="2" s="1"/>
  <c r="CE3" i="2" s="1"/>
  <c r="CF3" i="2" s="1"/>
  <c r="CG3" i="2" s="1"/>
  <c r="CH3" i="2" s="1"/>
  <c r="CI3" i="2" s="1"/>
  <c r="CJ3" i="2" s="1"/>
  <c r="CK3" i="2" s="1"/>
  <c r="CL3" i="2" s="1"/>
  <c r="CM3" i="2" s="1"/>
  <c r="CN3" i="2" s="1"/>
  <c r="CO3" i="2" s="1"/>
  <c r="CP3" i="2" s="1"/>
  <c r="CQ3" i="2" s="1"/>
  <c r="CR3" i="2" s="1"/>
  <c r="CS3" i="2" s="1"/>
  <c r="CT3" i="2" s="1"/>
  <c r="CU3" i="2" s="1"/>
  <c r="CV3" i="2" s="1"/>
  <c r="CW3" i="2" s="1"/>
  <c r="CX3" i="2" s="1"/>
  <c r="CY3" i="2" s="1"/>
  <c r="CZ3" i="2" s="1"/>
  <c r="DB32" i="1"/>
  <c r="DB33" i="1"/>
  <c r="DB34" i="1"/>
  <c r="DB35" i="1"/>
  <c r="DB36" i="1"/>
  <c r="DB37" i="1"/>
  <c r="DB38" i="1"/>
  <c r="DB39" i="1"/>
  <c r="DB40" i="1"/>
  <c r="DB41" i="1"/>
  <c r="DB42" i="1"/>
  <c r="DB43" i="1"/>
  <c r="DB44" i="1"/>
  <c r="DB45" i="1"/>
  <c r="DB46" i="1"/>
  <c r="DB47" i="1"/>
  <c r="DB48" i="1"/>
  <c r="DB49" i="1"/>
  <c r="DB50" i="1"/>
  <c r="DB51" i="1"/>
  <c r="DB52" i="1"/>
  <c r="DB53" i="1"/>
  <c r="DB54" i="1"/>
  <c r="DB55" i="1"/>
  <c r="DB56" i="1"/>
  <c r="DB57" i="1"/>
  <c r="DB58" i="1"/>
  <c r="DB59" i="1"/>
  <c r="DB60" i="1"/>
  <c r="DB61" i="1"/>
  <c r="DB62" i="1"/>
  <c r="DB63" i="1"/>
  <c r="DB64" i="1"/>
  <c r="DB65" i="1"/>
  <c r="DB66" i="1"/>
  <c r="DB67" i="1"/>
  <c r="DB68" i="1"/>
  <c r="DB69" i="1"/>
  <c r="DB70" i="1"/>
  <c r="DB71" i="1"/>
  <c r="DB72" i="1"/>
  <c r="DB73" i="1"/>
  <c r="DB74" i="1"/>
  <c r="DB75" i="1"/>
  <c r="DB76" i="1"/>
  <c r="DB77" i="1"/>
  <c r="DB78" i="1"/>
  <c r="DB79" i="1"/>
  <c r="DB80" i="1"/>
  <c r="DB81" i="1"/>
  <c r="DB82" i="1"/>
  <c r="DB83" i="1"/>
  <c r="DB84" i="1"/>
  <c r="DB85" i="1"/>
  <c r="DB86" i="1"/>
  <c r="DB87" i="1"/>
  <c r="DB88" i="1"/>
  <c r="DB89" i="1"/>
  <c r="DB90" i="1"/>
  <c r="DB91" i="1"/>
  <c r="DB92" i="1"/>
  <c r="DB93" i="1"/>
  <c r="DB94" i="1"/>
  <c r="DB95" i="1"/>
  <c r="DB96" i="1"/>
  <c r="DB97" i="1"/>
  <c r="DB98" i="1"/>
  <c r="DB99" i="1"/>
  <c r="DB100" i="1"/>
  <c r="DB101" i="1"/>
  <c r="DB102" i="1"/>
  <c r="DB103" i="1"/>
  <c r="DB104" i="1"/>
  <c r="DB105" i="1"/>
  <c r="DB30" i="1"/>
  <c r="DB31" i="1"/>
  <c r="DB6" i="1"/>
  <c r="DB7" i="1"/>
  <c r="DB8" i="1"/>
  <c r="DB9" i="1"/>
  <c r="DB10" i="1"/>
  <c r="DB11" i="1"/>
  <c r="DB12" i="1"/>
  <c r="DB13" i="1"/>
  <c r="DB14" i="1"/>
  <c r="DB15" i="1"/>
  <c r="DB16" i="1"/>
  <c r="DB17" i="1"/>
  <c r="DB18" i="1"/>
  <c r="DB19" i="1"/>
  <c r="DB20" i="1"/>
  <c r="DB21" i="1"/>
  <c r="DB22" i="1"/>
  <c r="DB23" i="1"/>
  <c r="DB24" i="1"/>
  <c r="DB25" i="1"/>
  <c r="DB26" i="1"/>
  <c r="DB27" i="1"/>
  <c r="DB28" i="1"/>
  <c r="DB29" i="1"/>
  <c r="DB5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CZ86" i="1"/>
  <c r="CZ87" i="1"/>
  <c r="CZ88" i="1"/>
  <c r="CZ89" i="1"/>
  <c r="CZ90" i="1"/>
  <c r="CZ91" i="1"/>
  <c r="CZ92" i="1"/>
  <c r="CZ93" i="1"/>
  <c r="CZ94" i="1"/>
  <c r="CZ95" i="1"/>
  <c r="CZ96" i="1"/>
  <c r="CZ97" i="1"/>
  <c r="CZ98" i="1"/>
  <c r="CZ99" i="1"/>
  <c r="CZ100" i="1"/>
  <c r="CZ101" i="1"/>
  <c r="CZ102" i="1"/>
  <c r="CZ103" i="1"/>
  <c r="CZ104" i="1"/>
  <c r="CZ105" i="1"/>
  <c r="CZ5" i="1"/>
  <c r="CZ6" i="1"/>
  <c r="CZ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Y107" i="1"/>
  <c r="CY108" i="1"/>
  <c r="CY109" i="1"/>
  <c r="CY110" i="1"/>
  <c r="CY111" i="1"/>
  <c r="CY112" i="1"/>
  <c r="CY113" i="1"/>
  <c r="CY114" i="1"/>
  <c r="CY115" i="1"/>
  <c r="CY116" i="1"/>
  <c r="CY117" i="1"/>
  <c r="CY118" i="1"/>
  <c r="CY119" i="1"/>
  <c r="CY120" i="1"/>
  <c r="CY121" i="1"/>
  <c r="CY122" i="1"/>
  <c r="CY123" i="1"/>
  <c r="CY124" i="1"/>
  <c r="CY125" i="1"/>
  <c r="CY126" i="1"/>
  <c r="CY127" i="1"/>
  <c r="CY128" i="1"/>
  <c r="CY129" i="1"/>
  <c r="CY130" i="1"/>
  <c r="CY131" i="1"/>
  <c r="CY132" i="1"/>
  <c r="CY133" i="1"/>
  <c r="CY134" i="1"/>
  <c r="CY135" i="1"/>
  <c r="CY136" i="1"/>
  <c r="CY137" i="1"/>
  <c r="CY138" i="1"/>
  <c r="CY139" i="1"/>
  <c r="CY140" i="1"/>
  <c r="CY141" i="1"/>
  <c r="CY142" i="1"/>
  <c r="CY143" i="1"/>
  <c r="CY144" i="1"/>
  <c r="CY145" i="1"/>
  <c r="CY146" i="1"/>
  <c r="CY147" i="1"/>
  <c r="CY148" i="1"/>
  <c r="CY149" i="1"/>
  <c r="CY150" i="1"/>
  <c r="CY151" i="1"/>
  <c r="CY152" i="1"/>
  <c r="CY153" i="1"/>
  <c r="CY154" i="1"/>
  <c r="CY155" i="1"/>
  <c r="CY156" i="1"/>
  <c r="CY157" i="1"/>
  <c r="CY158" i="1"/>
  <c r="CY159" i="1"/>
  <c r="CY160" i="1"/>
  <c r="CY161" i="1"/>
  <c r="CY162" i="1"/>
  <c r="CY163" i="1"/>
  <c r="CY164" i="1"/>
  <c r="CY165" i="1"/>
  <c r="CY166" i="1"/>
  <c r="CY167" i="1"/>
  <c r="CY168" i="1"/>
  <c r="CY169" i="1"/>
  <c r="CY170" i="1"/>
  <c r="CY171" i="1"/>
  <c r="CY172" i="1"/>
  <c r="CY173" i="1"/>
  <c r="CY174" i="1"/>
  <c r="CY175" i="1"/>
  <c r="CY176" i="1"/>
  <c r="CY177" i="1"/>
  <c r="CY178" i="1"/>
  <c r="CY179" i="1"/>
  <c r="CY180" i="1"/>
  <c r="CY181" i="1"/>
  <c r="CY182" i="1"/>
  <c r="CY183" i="1"/>
  <c r="CY184" i="1"/>
  <c r="CY185" i="1"/>
  <c r="CY186" i="1"/>
  <c r="CY187" i="1"/>
  <c r="CY188" i="1"/>
  <c r="CY189" i="1"/>
  <c r="CY190" i="1"/>
  <c r="CY191" i="1"/>
  <c r="CY192" i="1"/>
  <c r="CY193" i="1"/>
  <c r="CY194" i="1"/>
  <c r="CY195" i="1"/>
  <c r="CY196" i="1"/>
  <c r="CY197" i="1"/>
  <c r="CY198" i="1"/>
  <c r="CY199" i="1"/>
  <c r="CY200" i="1"/>
  <c r="CY201" i="1"/>
  <c r="CY202" i="1"/>
  <c r="CY203" i="1"/>
  <c r="CY204" i="1"/>
  <c r="CY205" i="1"/>
  <c r="CX106" i="1"/>
  <c r="CX107" i="1"/>
  <c r="CX108" i="1"/>
  <c r="CX109" i="1"/>
  <c r="CX110" i="1"/>
  <c r="CX111" i="1"/>
  <c r="CX112" i="1"/>
  <c r="CX113" i="1"/>
  <c r="CX114" i="1"/>
  <c r="CX115" i="1"/>
  <c r="CX116" i="1"/>
  <c r="CX117" i="1"/>
  <c r="CX118" i="1"/>
  <c r="CX119" i="1"/>
  <c r="CX120" i="1"/>
  <c r="CX121" i="1"/>
  <c r="CX122" i="1"/>
  <c r="CX123" i="1"/>
  <c r="CX124" i="1"/>
  <c r="CX125" i="1"/>
  <c r="CX126" i="1"/>
  <c r="CX127" i="1"/>
  <c r="CX128" i="1"/>
  <c r="CX129" i="1"/>
  <c r="CX130" i="1"/>
  <c r="CX131" i="1"/>
  <c r="CX132" i="1"/>
  <c r="CX133" i="1"/>
  <c r="CX134" i="1"/>
  <c r="CX135" i="1"/>
  <c r="CX136" i="1"/>
  <c r="CX137" i="1"/>
  <c r="CX138" i="1"/>
  <c r="CX139" i="1"/>
  <c r="CX140" i="1"/>
  <c r="CX141" i="1"/>
  <c r="CX142" i="1"/>
  <c r="CX143" i="1"/>
  <c r="CX144" i="1"/>
  <c r="CX145" i="1"/>
  <c r="CX146" i="1"/>
  <c r="CX147" i="1"/>
  <c r="CX148" i="1"/>
  <c r="CX149" i="1"/>
  <c r="CX150" i="1"/>
  <c r="CX151" i="1"/>
  <c r="CX152" i="1"/>
  <c r="CX153" i="1"/>
  <c r="CX154" i="1"/>
  <c r="CX155" i="1"/>
  <c r="CX156" i="1"/>
  <c r="CX157" i="1"/>
  <c r="CX158" i="1"/>
  <c r="CX159" i="1"/>
  <c r="CX160" i="1"/>
  <c r="CX161" i="1"/>
  <c r="CX162" i="1"/>
  <c r="CX163" i="1"/>
  <c r="CX164" i="1"/>
  <c r="CX165" i="1"/>
  <c r="CX166" i="1"/>
  <c r="CX167" i="1"/>
  <c r="CX168" i="1"/>
  <c r="CX169" i="1"/>
  <c r="CX170" i="1"/>
  <c r="CX171" i="1"/>
  <c r="CX172" i="1"/>
  <c r="CX173" i="1"/>
  <c r="CX174" i="1"/>
  <c r="CX175" i="1"/>
  <c r="CX176" i="1"/>
  <c r="CX177" i="1"/>
  <c r="CX178" i="1"/>
  <c r="CX179" i="1"/>
  <c r="CX180" i="1"/>
  <c r="CX181" i="1"/>
  <c r="CX182" i="1"/>
  <c r="CX183" i="1"/>
  <c r="CX184" i="1"/>
  <c r="CX185" i="1"/>
  <c r="CX186" i="1"/>
  <c r="CX187" i="1"/>
  <c r="CX188" i="1"/>
  <c r="CX189" i="1"/>
  <c r="CX190" i="1"/>
  <c r="CX191" i="1"/>
  <c r="CX192" i="1"/>
  <c r="CX193" i="1"/>
  <c r="CX194" i="1"/>
  <c r="CX195" i="1"/>
  <c r="CX196" i="1"/>
  <c r="CX197" i="1"/>
  <c r="CX198" i="1"/>
  <c r="CX199" i="1"/>
  <c r="CX200" i="1"/>
  <c r="CX201" i="1"/>
  <c r="CX202" i="1"/>
  <c r="CX203" i="1"/>
  <c r="CX204" i="1"/>
  <c r="CW105" i="1"/>
  <c r="CW106" i="1"/>
  <c r="CW107" i="1"/>
  <c r="CW108" i="1"/>
  <c r="CW109" i="1"/>
  <c r="CW110" i="1"/>
  <c r="CW111" i="1"/>
  <c r="CW112" i="1"/>
  <c r="CW113" i="1"/>
  <c r="CW114" i="1"/>
  <c r="CW115" i="1"/>
  <c r="CW116" i="1"/>
  <c r="CW117" i="1"/>
  <c r="CW118" i="1"/>
  <c r="CW119" i="1"/>
  <c r="CW120" i="1"/>
  <c r="CW121" i="1"/>
  <c r="CW122" i="1"/>
  <c r="CW123" i="1"/>
  <c r="CW124" i="1"/>
  <c r="CW125" i="1"/>
  <c r="CW126" i="1"/>
  <c r="CW127" i="1"/>
  <c r="CW128" i="1"/>
  <c r="CW129" i="1"/>
  <c r="CW130" i="1"/>
  <c r="CW131" i="1"/>
  <c r="CW132" i="1"/>
  <c r="CW133" i="1"/>
  <c r="CW134" i="1"/>
  <c r="CW135" i="1"/>
  <c r="CW136" i="1"/>
  <c r="CW137" i="1"/>
  <c r="CW138" i="1"/>
  <c r="CW139" i="1"/>
  <c r="CW140" i="1"/>
  <c r="CW141" i="1"/>
  <c r="CW142" i="1"/>
  <c r="CW143" i="1"/>
  <c r="CW144" i="1"/>
  <c r="CW145" i="1"/>
  <c r="CW146" i="1"/>
  <c r="CW147" i="1"/>
  <c r="CW148" i="1"/>
  <c r="CW149" i="1"/>
  <c r="CW150" i="1"/>
  <c r="CW151" i="1"/>
  <c r="CW152" i="1"/>
  <c r="CW153" i="1"/>
  <c r="CW154" i="1"/>
  <c r="CW155" i="1"/>
  <c r="CW156" i="1"/>
  <c r="CW157" i="1"/>
  <c r="CW158" i="1"/>
  <c r="CW159" i="1"/>
  <c r="CW160" i="1"/>
  <c r="CW161" i="1"/>
  <c r="CW162" i="1"/>
  <c r="CW163" i="1"/>
  <c r="CW164" i="1"/>
  <c r="CW165" i="1"/>
  <c r="CW166" i="1"/>
  <c r="CW167" i="1"/>
  <c r="CW168" i="1"/>
  <c r="CW169" i="1"/>
  <c r="CW170" i="1"/>
  <c r="CW171" i="1"/>
  <c r="CW172" i="1"/>
  <c r="CW173" i="1"/>
  <c r="CW174" i="1"/>
  <c r="CW175" i="1"/>
  <c r="CW176" i="1"/>
  <c r="CW177" i="1"/>
  <c r="CW178" i="1"/>
  <c r="CW179" i="1"/>
  <c r="CW180" i="1"/>
  <c r="CW181" i="1"/>
  <c r="CW182" i="1"/>
  <c r="CW183" i="1"/>
  <c r="CW184" i="1"/>
  <c r="CW185" i="1"/>
  <c r="CW186" i="1"/>
  <c r="CW187" i="1"/>
  <c r="CW188" i="1"/>
  <c r="CW189" i="1"/>
  <c r="CW190" i="1"/>
  <c r="CW191" i="1"/>
  <c r="CW192" i="1"/>
  <c r="CW193" i="1"/>
  <c r="CW194" i="1"/>
  <c r="CW195" i="1"/>
  <c r="CW196" i="1"/>
  <c r="CW197" i="1"/>
  <c r="CW198" i="1"/>
  <c r="CW199" i="1"/>
  <c r="CW200" i="1"/>
  <c r="CW201" i="1"/>
  <c r="CW202" i="1"/>
  <c r="CW203" i="1"/>
  <c r="CV104" i="1"/>
  <c r="CV105" i="1"/>
  <c r="CV106" i="1"/>
  <c r="CV107" i="1"/>
  <c r="CV108" i="1"/>
  <c r="CV109" i="1"/>
  <c r="CV110" i="1"/>
  <c r="CV111" i="1"/>
  <c r="CV112" i="1"/>
  <c r="CV113" i="1"/>
  <c r="CV114" i="1"/>
  <c r="CV115" i="1"/>
  <c r="CV116" i="1"/>
  <c r="CV117" i="1"/>
  <c r="CV118" i="1"/>
  <c r="CV119" i="1"/>
  <c r="CV120" i="1"/>
  <c r="CV121" i="1"/>
  <c r="CV122" i="1"/>
  <c r="CV123" i="1"/>
  <c r="CV124" i="1"/>
  <c r="CV125" i="1"/>
  <c r="CV126" i="1"/>
  <c r="CV127" i="1"/>
  <c r="CV128" i="1"/>
  <c r="CV129" i="1"/>
  <c r="CV130" i="1"/>
  <c r="CV131" i="1"/>
  <c r="CV132" i="1"/>
  <c r="CV133" i="1"/>
  <c r="CV134" i="1"/>
  <c r="CV135" i="1"/>
  <c r="CV136" i="1"/>
  <c r="CV137" i="1"/>
  <c r="CV138" i="1"/>
  <c r="CV139" i="1"/>
  <c r="CV140" i="1"/>
  <c r="CV141" i="1"/>
  <c r="CV142" i="1"/>
  <c r="CV143" i="1"/>
  <c r="CV144" i="1"/>
  <c r="CV145" i="1"/>
  <c r="CV146" i="1"/>
  <c r="CV147" i="1"/>
  <c r="CV148" i="1"/>
  <c r="CV149" i="1"/>
  <c r="CV150" i="1"/>
  <c r="CV151" i="1"/>
  <c r="CV152" i="1"/>
  <c r="CV153" i="1"/>
  <c r="CV154" i="1"/>
  <c r="CV155" i="1"/>
  <c r="CV156" i="1"/>
  <c r="CV157" i="1"/>
  <c r="CV158" i="1"/>
  <c r="CV159" i="1"/>
  <c r="CV160" i="1"/>
  <c r="CV161" i="1"/>
  <c r="CV162" i="1"/>
  <c r="CV163" i="1"/>
  <c r="CV164" i="1"/>
  <c r="CV165" i="1"/>
  <c r="CV166" i="1"/>
  <c r="CV167" i="1"/>
  <c r="CV168" i="1"/>
  <c r="CV169" i="1"/>
  <c r="CV170" i="1"/>
  <c r="CV171" i="1"/>
  <c r="CV172" i="1"/>
  <c r="CV173" i="1"/>
  <c r="CV174" i="1"/>
  <c r="CV175" i="1"/>
  <c r="CV176" i="1"/>
  <c r="CV177" i="1"/>
  <c r="CV178" i="1"/>
  <c r="CV179" i="1"/>
  <c r="CV180" i="1"/>
  <c r="CV181" i="1"/>
  <c r="CV182" i="1"/>
  <c r="CV183" i="1"/>
  <c r="CV184" i="1"/>
  <c r="CV185" i="1"/>
  <c r="CV186" i="1"/>
  <c r="CV187" i="1"/>
  <c r="CV188" i="1"/>
  <c r="CV189" i="1"/>
  <c r="CV190" i="1"/>
  <c r="CV191" i="1"/>
  <c r="CV192" i="1"/>
  <c r="CV193" i="1"/>
  <c r="CV194" i="1"/>
  <c r="CV195" i="1"/>
  <c r="CV196" i="1"/>
  <c r="CV197" i="1"/>
  <c r="CV198" i="1"/>
  <c r="CV199" i="1"/>
  <c r="CV200" i="1"/>
  <c r="CV201" i="1"/>
  <c r="CV202" i="1"/>
  <c r="CU103" i="1"/>
  <c r="CU104" i="1"/>
  <c r="CU105" i="1"/>
  <c r="CU106" i="1"/>
  <c r="CU107" i="1"/>
  <c r="CU108" i="1"/>
  <c r="CU109" i="1"/>
  <c r="CU110" i="1"/>
  <c r="CU111" i="1"/>
  <c r="CU112" i="1"/>
  <c r="CU113" i="1"/>
  <c r="CU114" i="1"/>
  <c r="CU115" i="1"/>
  <c r="CU116" i="1"/>
  <c r="CU117" i="1"/>
  <c r="CU118" i="1"/>
  <c r="CU119" i="1"/>
  <c r="CU120" i="1"/>
  <c r="CU121" i="1"/>
  <c r="CU122" i="1"/>
  <c r="CU123" i="1"/>
  <c r="CU124" i="1"/>
  <c r="CU125" i="1"/>
  <c r="CU126" i="1"/>
  <c r="CU127" i="1"/>
  <c r="CU128" i="1"/>
  <c r="CU129" i="1"/>
  <c r="CU130" i="1"/>
  <c r="CU131" i="1"/>
  <c r="CU132" i="1"/>
  <c r="CU133" i="1"/>
  <c r="CU134" i="1"/>
  <c r="CU135" i="1"/>
  <c r="CU136" i="1"/>
  <c r="CU137" i="1"/>
  <c r="CU138" i="1"/>
  <c r="CU139" i="1"/>
  <c r="CU140" i="1"/>
  <c r="CU141" i="1"/>
  <c r="CU142" i="1"/>
  <c r="CU143" i="1"/>
  <c r="CU144" i="1"/>
  <c r="CU145" i="1"/>
  <c r="CU146" i="1"/>
  <c r="CU147" i="1"/>
  <c r="CU148" i="1"/>
  <c r="CU149" i="1"/>
  <c r="CU150" i="1"/>
  <c r="CU151" i="1"/>
  <c r="CU152" i="1"/>
  <c r="CU153" i="1"/>
  <c r="CU154" i="1"/>
  <c r="CU155" i="1"/>
  <c r="CU156" i="1"/>
  <c r="CU157" i="1"/>
  <c r="CU158" i="1"/>
  <c r="CU159" i="1"/>
  <c r="CU160" i="1"/>
  <c r="CU161" i="1"/>
  <c r="CU162" i="1"/>
  <c r="CU163" i="1"/>
  <c r="CU164" i="1"/>
  <c r="CU165" i="1"/>
  <c r="CU166" i="1"/>
  <c r="CU167" i="1"/>
  <c r="CU168" i="1"/>
  <c r="CU169" i="1"/>
  <c r="CU170" i="1"/>
  <c r="CU171" i="1"/>
  <c r="CU172" i="1"/>
  <c r="CU173" i="1"/>
  <c r="CU174" i="1"/>
  <c r="CU175" i="1"/>
  <c r="CU176" i="1"/>
  <c r="CU177" i="1"/>
  <c r="CU178" i="1"/>
  <c r="CU179" i="1"/>
  <c r="CU180" i="1"/>
  <c r="CU181" i="1"/>
  <c r="CU182" i="1"/>
  <c r="CU183" i="1"/>
  <c r="CU184" i="1"/>
  <c r="CU185" i="1"/>
  <c r="CU186" i="1"/>
  <c r="CU187" i="1"/>
  <c r="CU188" i="1"/>
  <c r="CU189" i="1"/>
  <c r="CU190" i="1"/>
  <c r="CU191" i="1"/>
  <c r="CU192" i="1"/>
  <c r="CU193" i="1"/>
  <c r="CU194" i="1"/>
  <c r="CU195" i="1"/>
  <c r="CU196" i="1"/>
  <c r="CU197" i="1"/>
  <c r="CU198" i="1"/>
  <c r="CU199" i="1"/>
  <c r="CU200" i="1"/>
  <c r="CU201" i="1"/>
  <c r="CT102" i="1"/>
  <c r="CT103" i="1"/>
  <c r="CT104" i="1"/>
  <c r="CT105" i="1"/>
  <c r="CT106" i="1"/>
  <c r="CT107" i="1"/>
  <c r="CT108" i="1"/>
  <c r="CT109" i="1"/>
  <c r="CT110" i="1"/>
  <c r="CT111" i="1"/>
  <c r="CT112" i="1"/>
  <c r="CT113" i="1"/>
  <c r="CT114" i="1"/>
  <c r="CT115" i="1"/>
  <c r="CT116" i="1"/>
  <c r="CT117" i="1"/>
  <c r="CT118" i="1"/>
  <c r="CT119" i="1"/>
  <c r="CT120" i="1"/>
  <c r="CT121" i="1"/>
  <c r="CT122" i="1"/>
  <c r="CT123" i="1"/>
  <c r="CT124" i="1"/>
  <c r="CT125" i="1"/>
  <c r="CT126" i="1"/>
  <c r="CT127" i="1"/>
  <c r="CT128" i="1"/>
  <c r="CT129" i="1"/>
  <c r="CT130" i="1"/>
  <c r="CT131" i="1"/>
  <c r="CT132" i="1"/>
  <c r="CT133" i="1"/>
  <c r="CT134" i="1"/>
  <c r="CT135" i="1"/>
  <c r="CT136" i="1"/>
  <c r="CT137" i="1"/>
  <c r="CT138" i="1"/>
  <c r="CT139" i="1"/>
  <c r="CT140" i="1"/>
  <c r="CT141" i="1"/>
  <c r="CT142" i="1"/>
  <c r="CT143" i="1"/>
  <c r="CT144" i="1"/>
  <c r="CT145" i="1"/>
  <c r="CT146" i="1"/>
  <c r="CT147" i="1"/>
  <c r="CT148" i="1"/>
  <c r="CT149" i="1"/>
  <c r="CT150" i="1"/>
  <c r="CT151" i="1"/>
  <c r="CT152" i="1"/>
  <c r="CT153" i="1"/>
  <c r="CT154" i="1"/>
  <c r="CT155" i="1"/>
  <c r="CT156" i="1"/>
  <c r="CT157" i="1"/>
  <c r="CT158" i="1"/>
  <c r="CT159" i="1"/>
  <c r="CT160" i="1"/>
  <c r="CT161" i="1"/>
  <c r="CT162" i="1"/>
  <c r="CT163" i="1"/>
  <c r="CT164" i="1"/>
  <c r="CT165" i="1"/>
  <c r="CT166" i="1"/>
  <c r="CT167" i="1"/>
  <c r="CT168" i="1"/>
  <c r="CT169" i="1"/>
  <c r="CT170" i="1"/>
  <c r="CT171" i="1"/>
  <c r="CT172" i="1"/>
  <c r="CT173" i="1"/>
  <c r="CT174" i="1"/>
  <c r="CT175" i="1"/>
  <c r="CT176" i="1"/>
  <c r="CT177" i="1"/>
  <c r="CT178" i="1"/>
  <c r="CT179" i="1"/>
  <c r="CT180" i="1"/>
  <c r="CT181" i="1"/>
  <c r="CT182" i="1"/>
  <c r="CT183" i="1"/>
  <c r="CT184" i="1"/>
  <c r="CT185" i="1"/>
  <c r="CT186" i="1"/>
  <c r="CT187" i="1"/>
  <c r="CT188" i="1"/>
  <c r="CT189" i="1"/>
  <c r="CT190" i="1"/>
  <c r="CT191" i="1"/>
  <c r="CT192" i="1"/>
  <c r="CT193" i="1"/>
  <c r="CT194" i="1"/>
  <c r="CT195" i="1"/>
  <c r="CT196" i="1"/>
  <c r="CT197" i="1"/>
  <c r="CT198" i="1"/>
  <c r="CT199" i="1"/>
  <c r="CT200" i="1"/>
  <c r="CS101" i="1"/>
  <c r="CS102" i="1"/>
  <c r="CS103" i="1"/>
  <c r="CS104" i="1"/>
  <c r="CS105" i="1"/>
  <c r="CS106" i="1"/>
  <c r="CS107" i="1"/>
  <c r="CS108" i="1"/>
  <c r="CS109" i="1"/>
  <c r="CS110" i="1"/>
  <c r="CS111" i="1"/>
  <c r="CS112" i="1"/>
  <c r="CS113" i="1"/>
  <c r="CS114" i="1"/>
  <c r="CS115" i="1"/>
  <c r="CS116" i="1"/>
  <c r="CS117" i="1"/>
  <c r="CS118" i="1"/>
  <c r="CS119" i="1"/>
  <c r="CS120" i="1"/>
  <c r="CS121" i="1"/>
  <c r="CS122" i="1"/>
  <c r="CS123" i="1"/>
  <c r="CS124" i="1"/>
  <c r="CS125" i="1"/>
  <c r="CS126" i="1"/>
  <c r="CS127" i="1"/>
  <c r="CS128" i="1"/>
  <c r="CS129" i="1"/>
  <c r="CS130" i="1"/>
  <c r="CS131" i="1"/>
  <c r="CS132" i="1"/>
  <c r="CS133" i="1"/>
  <c r="CS134" i="1"/>
  <c r="CS135" i="1"/>
  <c r="CS136" i="1"/>
  <c r="CS137" i="1"/>
  <c r="CS138" i="1"/>
  <c r="CS139" i="1"/>
  <c r="CS140" i="1"/>
  <c r="CS141" i="1"/>
  <c r="CS142" i="1"/>
  <c r="CS143" i="1"/>
  <c r="CS144" i="1"/>
  <c r="CS145" i="1"/>
  <c r="CS146" i="1"/>
  <c r="CS147" i="1"/>
  <c r="CS148" i="1"/>
  <c r="CS149" i="1"/>
  <c r="CS150" i="1"/>
  <c r="CS151" i="1"/>
  <c r="CS152" i="1"/>
  <c r="CS153" i="1"/>
  <c r="CS154" i="1"/>
  <c r="CS155" i="1"/>
  <c r="CS156" i="1"/>
  <c r="CS157" i="1"/>
  <c r="CS158" i="1"/>
  <c r="CS159" i="1"/>
  <c r="CS160" i="1"/>
  <c r="CS161" i="1"/>
  <c r="CS162" i="1"/>
  <c r="CS163" i="1"/>
  <c r="CS164" i="1"/>
  <c r="CS165" i="1"/>
  <c r="CS166" i="1"/>
  <c r="CS167" i="1"/>
  <c r="CS168" i="1"/>
  <c r="CS169" i="1"/>
  <c r="CS170" i="1"/>
  <c r="CS171" i="1"/>
  <c r="CS172" i="1"/>
  <c r="CS173" i="1"/>
  <c r="CS174" i="1"/>
  <c r="CS175" i="1"/>
  <c r="CS176" i="1"/>
  <c r="CS177" i="1"/>
  <c r="CS178" i="1"/>
  <c r="CS179" i="1"/>
  <c r="CS180" i="1"/>
  <c r="CS181" i="1"/>
  <c r="CS182" i="1"/>
  <c r="CS183" i="1"/>
  <c r="CS184" i="1"/>
  <c r="CS185" i="1"/>
  <c r="CS186" i="1"/>
  <c r="CS187" i="1"/>
  <c r="CS188" i="1"/>
  <c r="CS189" i="1"/>
  <c r="CS190" i="1"/>
  <c r="CS191" i="1"/>
  <c r="CS192" i="1"/>
  <c r="CS193" i="1"/>
  <c r="CS194" i="1"/>
  <c r="CS195" i="1"/>
  <c r="CS196" i="1"/>
  <c r="CS197" i="1"/>
  <c r="CS198" i="1"/>
  <c r="CS199" i="1"/>
  <c r="CR100" i="1"/>
  <c r="CR101" i="1"/>
  <c r="CR102" i="1"/>
  <c r="CR103" i="1"/>
  <c r="CR104" i="1"/>
  <c r="CR105" i="1"/>
  <c r="CR106" i="1"/>
  <c r="CR107" i="1"/>
  <c r="CR108" i="1"/>
  <c r="CR109" i="1"/>
  <c r="CR110" i="1"/>
  <c r="CR111" i="1"/>
  <c r="CR112" i="1"/>
  <c r="CR113" i="1"/>
  <c r="CR114" i="1"/>
  <c r="CR115" i="1"/>
  <c r="CR116" i="1"/>
  <c r="CR117" i="1"/>
  <c r="CR118" i="1"/>
  <c r="CR119" i="1"/>
  <c r="CR120" i="1"/>
  <c r="CR121" i="1"/>
  <c r="CR122" i="1"/>
  <c r="CR123" i="1"/>
  <c r="CR124" i="1"/>
  <c r="CR125" i="1"/>
  <c r="CR126" i="1"/>
  <c r="CR127" i="1"/>
  <c r="CR128" i="1"/>
  <c r="CR129" i="1"/>
  <c r="CR130" i="1"/>
  <c r="CR131" i="1"/>
  <c r="CR132" i="1"/>
  <c r="CR133" i="1"/>
  <c r="CR134" i="1"/>
  <c r="CR135" i="1"/>
  <c r="CR136" i="1"/>
  <c r="CR137" i="1"/>
  <c r="CR138" i="1"/>
  <c r="CR139" i="1"/>
  <c r="CR140" i="1"/>
  <c r="CR141" i="1"/>
  <c r="CR142" i="1"/>
  <c r="CR143" i="1"/>
  <c r="CR144" i="1"/>
  <c r="CR145" i="1"/>
  <c r="CR146" i="1"/>
  <c r="CR147" i="1"/>
  <c r="CR148" i="1"/>
  <c r="CR149" i="1"/>
  <c r="CR150" i="1"/>
  <c r="CR151" i="1"/>
  <c r="CR152" i="1"/>
  <c r="CR153" i="1"/>
  <c r="CR154" i="1"/>
  <c r="CR155" i="1"/>
  <c r="CR156" i="1"/>
  <c r="CR157" i="1"/>
  <c r="CR158" i="1"/>
  <c r="CR159" i="1"/>
  <c r="CR160" i="1"/>
  <c r="CR161" i="1"/>
  <c r="CR162" i="1"/>
  <c r="CR163" i="1"/>
  <c r="CR164" i="1"/>
  <c r="CR165" i="1"/>
  <c r="CR166" i="1"/>
  <c r="CR167" i="1"/>
  <c r="CR168" i="1"/>
  <c r="CR169" i="1"/>
  <c r="CR170" i="1"/>
  <c r="CR171" i="1"/>
  <c r="CR172" i="1"/>
  <c r="CR173" i="1"/>
  <c r="CR174" i="1"/>
  <c r="CR175" i="1"/>
  <c r="CR176" i="1"/>
  <c r="CR177" i="1"/>
  <c r="CR178" i="1"/>
  <c r="CR179" i="1"/>
  <c r="CR180" i="1"/>
  <c r="CR181" i="1"/>
  <c r="CR182" i="1"/>
  <c r="CR183" i="1"/>
  <c r="CR184" i="1"/>
  <c r="CR185" i="1"/>
  <c r="CR186" i="1"/>
  <c r="CR187" i="1"/>
  <c r="CR188" i="1"/>
  <c r="CR189" i="1"/>
  <c r="CR190" i="1"/>
  <c r="CR191" i="1"/>
  <c r="CR192" i="1"/>
  <c r="CR193" i="1"/>
  <c r="CR194" i="1"/>
  <c r="CR195" i="1"/>
  <c r="CR196" i="1"/>
  <c r="CR197" i="1"/>
  <c r="CR198" i="1"/>
  <c r="CQ99" i="1"/>
  <c r="CQ100" i="1"/>
  <c r="CQ101" i="1"/>
  <c r="CQ102" i="1"/>
  <c r="CQ103" i="1"/>
  <c r="CQ104" i="1"/>
  <c r="CQ105" i="1"/>
  <c r="CQ106" i="1"/>
  <c r="CQ107" i="1"/>
  <c r="CQ108" i="1"/>
  <c r="CQ109" i="1"/>
  <c r="CQ110" i="1"/>
  <c r="CQ111" i="1"/>
  <c r="CQ112" i="1"/>
  <c r="CQ113" i="1"/>
  <c r="CQ114" i="1"/>
  <c r="CQ115" i="1"/>
  <c r="CQ116" i="1"/>
  <c r="CQ117" i="1"/>
  <c r="CQ118" i="1"/>
  <c r="CQ119" i="1"/>
  <c r="CQ120" i="1"/>
  <c r="CQ121" i="1"/>
  <c r="CQ122" i="1"/>
  <c r="CQ123" i="1"/>
  <c r="CQ124" i="1"/>
  <c r="CQ125" i="1"/>
  <c r="CQ126" i="1"/>
  <c r="CQ127" i="1"/>
  <c r="CQ128" i="1"/>
  <c r="CQ129" i="1"/>
  <c r="CQ130" i="1"/>
  <c r="CQ131" i="1"/>
  <c r="CQ132" i="1"/>
  <c r="CQ133" i="1"/>
  <c r="CQ134" i="1"/>
  <c r="CQ135" i="1"/>
  <c r="CQ136" i="1"/>
  <c r="CQ137" i="1"/>
  <c r="CQ138" i="1"/>
  <c r="CQ139" i="1"/>
  <c r="CQ140" i="1"/>
  <c r="CQ141" i="1"/>
  <c r="CQ142" i="1"/>
  <c r="CQ143" i="1"/>
  <c r="CQ144" i="1"/>
  <c r="CQ145" i="1"/>
  <c r="CQ146" i="1"/>
  <c r="CQ147" i="1"/>
  <c r="CQ148" i="1"/>
  <c r="CQ149" i="1"/>
  <c r="CQ150" i="1"/>
  <c r="CQ151" i="1"/>
  <c r="CQ152" i="1"/>
  <c r="CQ153" i="1"/>
  <c r="CQ154" i="1"/>
  <c r="CQ155" i="1"/>
  <c r="CQ156" i="1"/>
  <c r="CQ157" i="1"/>
  <c r="CQ158" i="1"/>
  <c r="CQ159" i="1"/>
  <c r="CQ160" i="1"/>
  <c r="CQ161" i="1"/>
  <c r="CQ162" i="1"/>
  <c r="CQ163" i="1"/>
  <c r="CQ164" i="1"/>
  <c r="CQ165" i="1"/>
  <c r="CQ166" i="1"/>
  <c r="CQ167" i="1"/>
  <c r="CQ168" i="1"/>
  <c r="CQ169" i="1"/>
  <c r="CQ170" i="1"/>
  <c r="CQ171" i="1"/>
  <c r="CQ172" i="1"/>
  <c r="CQ173" i="1"/>
  <c r="CQ174" i="1"/>
  <c r="CQ175" i="1"/>
  <c r="CQ176" i="1"/>
  <c r="CQ177" i="1"/>
  <c r="CQ178" i="1"/>
  <c r="CQ179" i="1"/>
  <c r="CQ180" i="1"/>
  <c r="CQ181" i="1"/>
  <c r="CQ182" i="1"/>
  <c r="CQ183" i="1"/>
  <c r="CQ184" i="1"/>
  <c r="CQ185" i="1"/>
  <c r="CQ186" i="1"/>
  <c r="CQ187" i="1"/>
  <c r="CQ188" i="1"/>
  <c r="CQ189" i="1"/>
  <c r="CQ190" i="1"/>
  <c r="CQ191" i="1"/>
  <c r="CQ192" i="1"/>
  <c r="CQ193" i="1"/>
  <c r="CQ194" i="1"/>
  <c r="CQ195" i="1"/>
  <c r="CQ196" i="1"/>
  <c r="CQ197" i="1"/>
  <c r="CP98" i="1"/>
  <c r="CP99" i="1"/>
  <c r="CP100" i="1"/>
  <c r="CP101" i="1"/>
  <c r="CP102" i="1"/>
  <c r="CP103" i="1"/>
  <c r="CP104" i="1"/>
  <c r="CP105" i="1"/>
  <c r="CP106" i="1"/>
  <c r="CP107" i="1"/>
  <c r="CP108" i="1"/>
  <c r="CP109" i="1"/>
  <c r="CP110" i="1"/>
  <c r="CP111" i="1"/>
  <c r="CP112" i="1"/>
  <c r="CP113" i="1"/>
  <c r="CP114" i="1"/>
  <c r="CP115" i="1"/>
  <c r="CP116" i="1"/>
  <c r="CP117" i="1"/>
  <c r="CP118" i="1"/>
  <c r="CP119" i="1"/>
  <c r="CP120" i="1"/>
  <c r="CP121" i="1"/>
  <c r="CP122" i="1"/>
  <c r="CP123" i="1"/>
  <c r="CP124" i="1"/>
  <c r="CP125" i="1"/>
  <c r="CP126" i="1"/>
  <c r="CP127" i="1"/>
  <c r="CP128" i="1"/>
  <c r="CP129" i="1"/>
  <c r="CP130" i="1"/>
  <c r="CP131" i="1"/>
  <c r="CP132" i="1"/>
  <c r="CP133" i="1"/>
  <c r="CP134" i="1"/>
  <c r="CP135" i="1"/>
  <c r="CP136" i="1"/>
  <c r="CP137" i="1"/>
  <c r="CP138" i="1"/>
  <c r="CP139" i="1"/>
  <c r="CP140" i="1"/>
  <c r="CP141" i="1"/>
  <c r="CP142" i="1"/>
  <c r="CP143" i="1"/>
  <c r="CP144" i="1"/>
  <c r="CP145" i="1"/>
  <c r="CP146" i="1"/>
  <c r="CP147" i="1"/>
  <c r="CP148" i="1"/>
  <c r="CP149" i="1"/>
  <c r="CP150" i="1"/>
  <c r="CP151" i="1"/>
  <c r="CP152" i="1"/>
  <c r="CP153" i="1"/>
  <c r="CP154" i="1"/>
  <c r="CP155" i="1"/>
  <c r="CP156" i="1"/>
  <c r="CP157" i="1"/>
  <c r="CP158" i="1"/>
  <c r="CP159" i="1"/>
  <c r="CP160" i="1"/>
  <c r="CP161" i="1"/>
  <c r="CP162" i="1"/>
  <c r="CP163" i="1"/>
  <c r="CP164" i="1"/>
  <c r="CP165" i="1"/>
  <c r="CP166" i="1"/>
  <c r="CP167" i="1"/>
  <c r="CP168" i="1"/>
  <c r="CP169" i="1"/>
  <c r="CP170" i="1"/>
  <c r="CP171" i="1"/>
  <c r="CP172" i="1"/>
  <c r="CP173" i="1"/>
  <c r="CP174" i="1"/>
  <c r="CP175" i="1"/>
  <c r="CP176" i="1"/>
  <c r="CP177" i="1"/>
  <c r="CP178" i="1"/>
  <c r="CP179" i="1"/>
  <c r="CP180" i="1"/>
  <c r="CP181" i="1"/>
  <c r="CP182" i="1"/>
  <c r="CP183" i="1"/>
  <c r="CP184" i="1"/>
  <c r="CP185" i="1"/>
  <c r="CP186" i="1"/>
  <c r="CP187" i="1"/>
  <c r="CP188" i="1"/>
  <c r="CP189" i="1"/>
  <c r="CP190" i="1"/>
  <c r="CP191" i="1"/>
  <c r="CP192" i="1"/>
  <c r="CP193" i="1"/>
  <c r="CP194" i="1"/>
  <c r="CP195" i="1"/>
  <c r="CP196" i="1"/>
  <c r="CO97" i="1"/>
  <c r="CO98" i="1"/>
  <c r="CO99" i="1"/>
  <c r="CO100" i="1"/>
  <c r="CO101" i="1"/>
  <c r="CO102" i="1"/>
  <c r="CO103" i="1"/>
  <c r="CO104" i="1"/>
  <c r="CO105" i="1"/>
  <c r="CO106" i="1"/>
  <c r="CO107" i="1"/>
  <c r="CO108" i="1"/>
  <c r="CO109" i="1"/>
  <c r="CO110" i="1"/>
  <c r="CO111" i="1"/>
  <c r="CO112" i="1"/>
  <c r="CO113" i="1"/>
  <c r="CO114" i="1"/>
  <c r="CO115" i="1"/>
  <c r="CO116" i="1"/>
  <c r="CO117" i="1"/>
  <c r="CO118" i="1"/>
  <c r="CO119" i="1"/>
  <c r="CO120" i="1"/>
  <c r="CO121" i="1"/>
  <c r="CO122" i="1"/>
  <c r="CO123" i="1"/>
  <c r="CO124" i="1"/>
  <c r="CO125" i="1"/>
  <c r="CO126" i="1"/>
  <c r="CO127" i="1"/>
  <c r="CO128" i="1"/>
  <c r="CO129" i="1"/>
  <c r="CO130" i="1"/>
  <c r="CO131" i="1"/>
  <c r="CO132" i="1"/>
  <c r="CO133" i="1"/>
  <c r="CO134" i="1"/>
  <c r="CO135" i="1"/>
  <c r="CO136" i="1"/>
  <c r="CO137" i="1"/>
  <c r="CO138" i="1"/>
  <c r="CO139" i="1"/>
  <c r="CO140" i="1"/>
  <c r="CO141" i="1"/>
  <c r="CO142" i="1"/>
  <c r="CO143" i="1"/>
  <c r="CO144" i="1"/>
  <c r="CO145" i="1"/>
  <c r="CO146" i="1"/>
  <c r="CO147" i="1"/>
  <c r="CO148" i="1"/>
  <c r="CO149" i="1"/>
  <c r="CO150" i="1"/>
  <c r="CO151" i="1"/>
  <c r="CO152" i="1"/>
  <c r="CO153" i="1"/>
  <c r="CO154" i="1"/>
  <c r="CO155" i="1"/>
  <c r="CO156" i="1"/>
  <c r="CO157" i="1"/>
  <c r="CO158" i="1"/>
  <c r="CO159" i="1"/>
  <c r="CO160" i="1"/>
  <c r="CO161" i="1"/>
  <c r="CO162" i="1"/>
  <c r="CO163" i="1"/>
  <c r="CO164" i="1"/>
  <c r="CO165" i="1"/>
  <c r="CO166" i="1"/>
  <c r="CO167" i="1"/>
  <c r="CO168" i="1"/>
  <c r="CO169" i="1"/>
  <c r="CO170" i="1"/>
  <c r="CO171" i="1"/>
  <c r="CO172" i="1"/>
  <c r="CO173" i="1"/>
  <c r="CO174" i="1"/>
  <c r="CO175" i="1"/>
  <c r="CO176" i="1"/>
  <c r="CO177" i="1"/>
  <c r="CO178" i="1"/>
  <c r="CO179" i="1"/>
  <c r="CO180" i="1"/>
  <c r="CO181" i="1"/>
  <c r="CO182" i="1"/>
  <c r="CO183" i="1"/>
  <c r="CO184" i="1"/>
  <c r="CO185" i="1"/>
  <c r="CO186" i="1"/>
  <c r="CO187" i="1"/>
  <c r="CO188" i="1"/>
  <c r="CO189" i="1"/>
  <c r="CO190" i="1"/>
  <c r="CO191" i="1"/>
  <c r="CO192" i="1"/>
  <c r="CO193" i="1"/>
  <c r="CO194" i="1"/>
  <c r="CO195" i="1"/>
  <c r="CN96" i="1"/>
  <c r="CN97" i="1"/>
  <c r="CN98" i="1"/>
  <c r="CN99" i="1"/>
  <c r="CN100" i="1"/>
  <c r="CN101" i="1"/>
  <c r="CN102" i="1"/>
  <c r="CN103" i="1"/>
  <c r="CN104" i="1"/>
  <c r="CN105" i="1"/>
  <c r="CN106" i="1"/>
  <c r="CN107" i="1"/>
  <c r="CN108" i="1"/>
  <c r="CN109" i="1"/>
  <c r="CN110" i="1"/>
  <c r="CN111" i="1"/>
  <c r="CN112" i="1"/>
  <c r="CN113" i="1"/>
  <c r="CN114" i="1"/>
  <c r="CN115" i="1"/>
  <c r="CN116" i="1"/>
  <c r="CN117" i="1"/>
  <c r="CN118" i="1"/>
  <c r="CN119" i="1"/>
  <c r="CN120" i="1"/>
  <c r="CN121" i="1"/>
  <c r="CN122" i="1"/>
  <c r="CN123" i="1"/>
  <c r="CN124" i="1"/>
  <c r="CN125" i="1"/>
  <c r="CN126" i="1"/>
  <c r="CN127" i="1"/>
  <c r="CN128" i="1"/>
  <c r="CN129" i="1"/>
  <c r="CN130" i="1"/>
  <c r="CN131" i="1"/>
  <c r="CN132" i="1"/>
  <c r="CN133" i="1"/>
  <c r="CN134" i="1"/>
  <c r="CN135" i="1"/>
  <c r="CN136" i="1"/>
  <c r="CN137" i="1"/>
  <c r="CN138" i="1"/>
  <c r="CN139" i="1"/>
  <c r="CN140" i="1"/>
  <c r="CN141" i="1"/>
  <c r="CN142" i="1"/>
  <c r="CN143" i="1"/>
  <c r="CN144" i="1"/>
  <c r="CN145" i="1"/>
  <c r="CN146" i="1"/>
  <c r="CN147" i="1"/>
  <c r="CN148" i="1"/>
  <c r="CN149" i="1"/>
  <c r="CN150" i="1"/>
  <c r="CN151" i="1"/>
  <c r="CN152" i="1"/>
  <c r="CN153" i="1"/>
  <c r="CN154" i="1"/>
  <c r="CN155" i="1"/>
  <c r="CN156" i="1"/>
  <c r="CN157" i="1"/>
  <c r="CN158" i="1"/>
  <c r="CN159" i="1"/>
  <c r="CN160" i="1"/>
  <c r="CN161" i="1"/>
  <c r="CN162" i="1"/>
  <c r="CN163" i="1"/>
  <c r="CN164" i="1"/>
  <c r="CN165" i="1"/>
  <c r="CN166" i="1"/>
  <c r="CN167" i="1"/>
  <c r="CN168" i="1"/>
  <c r="CN169" i="1"/>
  <c r="CN170" i="1"/>
  <c r="CN171" i="1"/>
  <c r="CN172" i="1"/>
  <c r="CN173" i="1"/>
  <c r="CN174" i="1"/>
  <c r="CN175" i="1"/>
  <c r="CN176" i="1"/>
  <c r="CN177" i="1"/>
  <c r="CN178" i="1"/>
  <c r="CN179" i="1"/>
  <c r="CN180" i="1"/>
  <c r="CN181" i="1"/>
  <c r="CN182" i="1"/>
  <c r="CN183" i="1"/>
  <c r="CN184" i="1"/>
  <c r="CN185" i="1"/>
  <c r="CN186" i="1"/>
  <c r="CN187" i="1"/>
  <c r="CN188" i="1"/>
  <c r="CN189" i="1"/>
  <c r="CN190" i="1"/>
  <c r="CN191" i="1"/>
  <c r="CN192" i="1"/>
  <c r="CN193" i="1"/>
  <c r="CN1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M110" i="1"/>
  <c r="CM111" i="1"/>
  <c r="CM112" i="1"/>
  <c r="CM113" i="1"/>
  <c r="CM114" i="1"/>
  <c r="CM115" i="1"/>
  <c r="CM116" i="1"/>
  <c r="CM117" i="1"/>
  <c r="CM118" i="1"/>
  <c r="CM119" i="1"/>
  <c r="CM120" i="1"/>
  <c r="CM121" i="1"/>
  <c r="CM122" i="1"/>
  <c r="CM123" i="1"/>
  <c r="CM124" i="1"/>
  <c r="CM125" i="1"/>
  <c r="CM126" i="1"/>
  <c r="CM127" i="1"/>
  <c r="CM128" i="1"/>
  <c r="CM129" i="1"/>
  <c r="CM130" i="1"/>
  <c r="CM131" i="1"/>
  <c r="CM132" i="1"/>
  <c r="CM133" i="1"/>
  <c r="CM134" i="1"/>
  <c r="CM135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CM155" i="1"/>
  <c r="CM156" i="1"/>
  <c r="CM157" i="1"/>
  <c r="CM158" i="1"/>
  <c r="CM159" i="1"/>
  <c r="CM160" i="1"/>
  <c r="CM161" i="1"/>
  <c r="CM162" i="1"/>
  <c r="CM163" i="1"/>
  <c r="CM164" i="1"/>
  <c r="CM165" i="1"/>
  <c r="CM166" i="1"/>
  <c r="CM167" i="1"/>
  <c r="CM168" i="1"/>
  <c r="CM169" i="1"/>
  <c r="CM170" i="1"/>
  <c r="CM171" i="1"/>
  <c r="CM172" i="1"/>
  <c r="CM173" i="1"/>
  <c r="CM174" i="1"/>
  <c r="CM175" i="1"/>
  <c r="CM176" i="1"/>
  <c r="CM177" i="1"/>
  <c r="CM178" i="1"/>
  <c r="CM179" i="1"/>
  <c r="CM180" i="1"/>
  <c r="CM181" i="1"/>
  <c r="CM182" i="1"/>
  <c r="CM183" i="1"/>
  <c r="CM184" i="1"/>
  <c r="CM185" i="1"/>
  <c r="CM186" i="1"/>
  <c r="CM187" i="1"/>
  <c r="CM188" i="1"/>
  <c r="CM189" i="1"/>
  <c r="CM190" i="1"/>
  <c r="CM191" i="1"/>
  <c r="CM192" i="1"/>
  <c r="CM193" i="1"/>
  <c r="CL94" i="1"/>
  <c r="CL95" i="1"/>
  <c r="CL96" i="1"/>
  <c r="CL97" i="1"/>
  <c r="CL98" i="1"/>
  <c r="CL99" i="1"/>
  <c r="CL100" i="1"/>
  <c r="CL101" i="1"/>
  <c r="CL102" i="1"/>
  <c r="CL103" i="1"/>
  <c r="CL104" i="1"/>
  <c r="CL105" i="1"/>
  <c r="CL106" i="1"/>
  <c r="CL107" i="1"/>
  <c r="CL108" i="1"/>
  <c r="CL109" i="1"/>
  <c r="CL110" i="1"/>
  <c r="CL111" i="1"/>
  <c r="CL112" i="1"/>
  <c r="CL113" i="1"/>
  <c r="CL114" i="1"/>
  <c r="CL115" i="1"/>
  <c r="CL116" i="1"/>
  <c r="CL117" i="1"/>
  <c r="CL118" i="1"/>
  <c r="CL119" i="1"/>
  <c r="CL120" i="1"/>
  <c r="CL121" i="1"/>
  <c r="CL122" i="1"/>
  <c r="CL123" i="1"/>
  <c r="CL124" i="1"/>
  <c r="CL125" i="1"/>
  <c r="CL126" i="1"/>
  <c r="CL127" i="1"/>
  <c r="CL128" i="1"/>
  <c r="CL129" i="1"/>
  <c r="CL130" i="1"/>
  <c r="CL131" i="1"/>
  <c r="CL132" i="1"/>
  <c r="CL133" i="1"/>
  <c r="CL134" i="1"/>
  <c r="CL135" i="1"/>
  <c r="CL136" i="1"/>
  <c r="CL137" i="1"/>
  <c r="CL138" i="1"/>
  <c r="CL139" i="1"/>
  <c r="CL140" i="1"/>
  <c r="CL141" i="1"/>
  <c r="CL142" i="1"/>
  <c r="CL143" i="1"/>
  <c r="CL144" i="1"/>
  <c r="CL145" i="1"/>
  <c r="CL146" i="1"/>
  <c r="CL147" i="1"/>
  <c r="CL148" i="1"/>
  <c r="CL149" i="1"/>
  <c r="CL150" i="1"/>
  <c r="CL151" i="1"/>
  <c r="CL152" i="1"/>
  <c r="CL153" i="1"/>
  <c r="CL154" i="1"/>
  <c r="CL155" i="1"/>
  <c r="CL156" i="1"/>
  <c r="CL157" i="1"/>
  <c r="CL158" i="1"/>
  <c r="CL159" i="1"/>
  <c r="CL160" i="1"/>
  <c r="CL161" i="1"/>
  <c r="CL162" i="1"/>
  <c r="CL163" i="1"/>
  <c r="CL164" i="1"/>
  <c r="CL165" i="1"/>
  <c r="CL166" i="1"/>
  <c r="CL167" i="1"/>
  <c r="CL168" i="1"/>
  <c r="CL169" i="1"/>
  <c r="CL170" i="1"/>
  <c r="CL171" i="1"/>
  <c r="CL172" i="1"/>
  <c r="CL173" i="1"/>
  <c r="CL174" i="1"/>
  <c r="CL175" i="1"/>
  <c r="CL176" i="1"/>
  <c r="CL177" i="1"/>
  <c r="CL178" i="1"/>
  <c r="CL179" i="1"/>
  <c r="CL180" i="1"/>
  <c r="CL181" i="1"/>
  <c r="CL182" i="1"/>
  <c r="CL183" i="1"/>
  <c r="CL184" i="1"/>
  <c r="CL185" i="1"/>
  <c r="CL186" i="1"/>
  <c r="CL187" i="1"/>
  <c r="CL188" i="1"/>
  <c r="CL189" i="1"/>
  <c r="CL190" i="1"/>
  <c r="CL191" i="1"/>
  <c r="CL192" i="1"/>
  <c r="CK93" i="1"/>
  <c r="CK94" i="1"/>
  <c r="CK95" i="1"/>
  <c r="CK96" i="1"/>
  <c r="CK97" i="1"/>
  <c r="CK98" i="1"/>
  <c r="CK99" i="1"/>
  <c r="CK100" i="1"/>
  <c r="CK101" i="1"/>
  <c r="CK102" i="1"/>
  <c r="CK103" i="1"/>
  <c r="CK104" i="1"/>
  <c r="CK105" i="1"/>
  <c r="CK106" i="1"/>
  <c r="CK107" i="1"/>
  <c r="CK108" i="1"/>
  <c r="CK109" i="1"/>
  <c r="CK110" i="1"/>
  <c r="CK111" i="1"/>
  <c r="CK112" i="1"/>
  <c r="CK113" i="1"/>
  <c r="CK114" i="1"/>
  <c r="CK115" i="1"/>
  <c r="CK116" i="1"/>
  <c r="CK117" i="1"/>
  <c r="CK118" i="1"/>
  <c r="CK119" i="1"/>
  <c r="CK120" i="1"/>
  <c r="CK121" i="1"/>
  <c r="CK122" i="1"/>
  <c r="CK123" i="1"/>
  <c r="CK124" i="1"/>
  <c r="CK125" i="1"/>
  <c r="CK126" i="1"/>
  <c r="CK127" i="1"/>
  <c r="CK128" i="1"/>
  <c r="CK129" i="1"/>
  <c r="CK130" i="1"/>
  <c r="CK131" i="1"/>
  <c r="CK132" i="1"/>
  <c r="CK133" i="1"/>
  <c r="CK134" i="1"/>
  <c r="CK135" i="1"/>
  <c r="CK136" i="1"/>
  <c r="CK137" i="1"/>
  <c r="CK138" i="1"/>
  <c r="CK139" i="1"/>
  <c r="CK140" i="1"/>
  <c r="CK141" i="1"/>
  <c r="CK142" i="1"/>
  <c r="CK143" i="1"/>
  <c r="CK144" i="1"/>
  <c r="CK145" i="1"/>
  <c r="CK146" i="1"/>
  <c r="CK147" i="1"/>
  <c r="CK148" i="1"/>
  <c r="CK149" i="1"/>
  <c r="CK150" i="1"/>
  <c r="CK151" i="1"/>
  <c r="CK152" i="1"/>
  <c r="CK153" i="1"/>
  <c r="CK154" i="1"/>
  <c r="CK155" i="1"/>
  <c r="CK156" i="1"/>
  <c r="CK157" i="1"/>
  <c r="CK158" i="1"/>
  <c r="CK159" i="1"/>
  <c r="CK160" i="1"/>
  <c r="CK161" i="1"/>
  <c r="CK162" i="1"/>
  <c r="CK163" i="1"/>
  <c r="CK164" i="1"/>
  <c r="CK165" i="1"/>
  <c r="CK166" i="1"/>
  <c r="CK167" i="1"/>
  <c r="CK168" i="1"/>
  <c r="CK169" i="1"/>
  <c r="CK170" i="1"/>
  <c r="CK171" i="1"/>
  <c r="CK172" i="1"/>
  <c r="CK173" i="1"/>
  <c r="CK174" i="1"/>
  <c r="CK175" i="1"/>
  <c r="CK176" i="1"/>
  <c r="CK177" i="1"/>
  <c r="CK178" i="1"/>
  <c r="CK179" i="1"/>
  <c r="CK180" i="1"/>
  <c r="CK181" i="1"/>
  <c r="CK182" i="1"/>
  <c r="CK183" i="1"/>
  <c r="CK184" i="1"/>
  <c r="CK185" i="1"/>
  <c r="CK186" i="1"/>
  <c r="CK187" i="1"/>
  <c r="CK188" i="1"/>
  <c r="CK189" i="1"/>
  <c r="CK190" i="1"/>
  <c r="CK191" i="1"/>
  <c r="CJ92" i="1"/>
  <c r="CJ93" i="1"/>
  <c r="CJ94" i="1"/>
  <c r="CJ95" i="1"/>
  <c r="CJ96" i="1"/>
  <c r="CJ97" i="1"/>
  <c r="CJ98" i="1"/>
  <c r="CJ99" i="1"/>
  <c r="CJ100" i="1"/>
  <c r="CJ101" i="1"/>
  <c r="CJ102" i="1"/>
  <c r="CJ103" i="1"/>
  <c r="CJ104" i="1"/>
  <c r="CJ105" i="1"/>
  <c r="CJ106" i="1"/>
  <c r="CJ107" i="1"/>
  <c r="CJ108" i="1"/>
  <c r="CJ109" i="1"/>
  <c r="CJ110" i="1"/>
  <c r="CJ111" i="1"/>
  <c r="CJ112" i="1"/>
  <c r="CJ113" i="1"/>
  <c r="CJ114" i="1"/>
  <c r="CJ115" i="1"/>
  <c r="CJ116" i="1"/>
  <c r="CJ117" i="1"/>
  <c r="CJ118" i="1"/>
  <c r="CJ119" i="1"/>
  <c r="CJ120" i="1"/>
  <c r="CJ121" i="1"/>
  <c r="CJ122" i="1"/>
  <c r="CJ123" i="1"/>
  <c r="CJ124" i="1"/>
  <c r="CJ125" i="1"/>
  <c r="CJ126" i="1"/>
  <c r="CJ127" i="1"/>
  <c r="CJ128" i="1"/>
  <c r="CJ129" i="1"/>
  <c r="CJ130" i="1"/>
  <c r="CJ131" i="1"/>
  <c r="CJ132" i="1"/>
  <c r="CJ133" i="1"/>
  <c r="CJ134" i="1"/>
  <c r="CJ135" i="1"/>
  <c r="CJ136" i="1"/>
  <c r="CJ137" i="1"/>
  <c r="CJ138" i="1"/>
  <c r="CJ139" i="1"/>
  <c r="CJ140" i="1"/>
  <c r="CJ141" i="1"/>
  <c r="CJ142" i="1"/>
  <c r="CJ143" i="1"/>
  <c r="CJ144" i="1"/>
  <c r="CJ145" i="1"/>
  <c r="CJ146" i="1"/>
  <c r="CJ147" i="1"/>
  <c r="CJ148" i="1"/>
  <c r="CJ149" i="1"/>
  <c r="CJ150" i="1"/>
  <c r="CJ151" i="1"/>
  <c r="CJ152" i="1"/>
  <c r="CJ153" i="1"/>
  <c r="CJ154" i="1"/>
  <c r="CJ155" i="1"/>
  <c r="CJ156" i="1"/>
  <c r="CJ157" i="1"/>
  <c r="CJ158" i="1"/>
  <c r="CJ159" i="1"/>
  <c r="CJ160" i="1"/>
  <c r="CJ161" i="1"/>
  <c r="CJ162" i="1"/>
  <c r="CJ163" i="1"/>
  <c r="CJ164" i="1"/>
  <c r="CJ165" i="1"/>
  <c r="CJ166" i="1"/>
  <c r="CJ167" i="1"/>
  <c r="CJ168" i="1"/>
  <c r="CJ169" i="1"/>
  <c r="CJ170" i="1"/>
  <c r="CJ171" i="1"/>
  <c r="CJ172" i="1"/>
  <c r="CJ173" i="1"/>
  <c r="CJ174" i="1"/>
  <c r="CJ175" i="1"/>
  <c r="CJ176" i="1"/>
  <c r="CJ177" i="1"/>
  <c r="CJ178" i="1"/>
  <c r="CJ179" i="1"/>
  <c r="CJ180" i="1"/>
  <c r="CJ181" i="1"/>
  <c r="CJ182" i="1"/>
  <c r="CJ183" i="1"/>
  <c r="CJ184" i="1"/>
  <c r="CJ185" i="1"/>
  <c r="CJ186" i="1"/>
  <c r="CJ187" i="1"/>
  <c r="CJ188" i="1"/>
  <c r="CJ189" i="1"/>
  <c r="CJ190" i="1"/>
  <c r="CI91" i="1"/>
  <c r="CI92" i="1"/>
  <c r="CI93" i="1"/>
  <c r="CI94" i="1"/>
  <c r="CI95" i="1"/>
  <c r="CI96" i="1"/>
  <c r="CI97" i="1"/>
  <c r="CI98" i="1"/>
  <c r="CI99" i="1"/>
  <c r="CI100" i="1"/>
  <c r="CI101" i="1"/>
  <c r="CI102" i="1"/>
  <c r="CI103" i="1"/>
  <c r="CI104" i="1"/>
  <c r="CI105" i="1"/>
  <c r="CI106" i="1"/>
  <c r="CI107" i="1"/>
  <c r="CI108" i="1"/>
  <c r="CI109" i="1"/>
  <c r="CI110" i="1"/>
  <c r="CI111" i="1"/>
  <c r="CI112" i="1"/>
  <c r="CI113" i="1"/>
  <c r="CI114" i="1"/>
  <c r="CI115" i="1"/>
  <c r="CI116" i="1"/>
  <c r="CI117" i="1"/>
  <c r="CI118" i="1"/>
  <c r="CI119" i="1"/>
  <c r="CI120" i="1"/>
  <c r="CI121" i="1"/>
  <c r="CI122" i="1"/>
  <c r="CI123" i="1"/>
  <c r="CI124" i="1"/>
  <c r="CI125" i="1"/>
  <c r="CI126" i="1"/>
  <c r="CI127" i="1"/>
  <c r="CI128" i="1"/>
  <c r="CI129" i="1"/>
  <c r="CI130" i="1"/>
  <c r="CI131" i="1"/>
  <c r="CI132" i="1"/>
  <c r="CI133" i="1"/>
  <c r="CI134" i="1"/>
  <c r="CI135" i="1"/>
  <c r="CI136" i="1"/>
  <c r="CI137" i="1"/>
  <c r="CI138" i="1"/>
  <c r="CI139" i="1"/>
  <c r="CI140" i="1"/>
  <c r="CI141" i="1"/>
  <c r="CI142" i="1"/>
  <c r="CI143" i="1"/>
  <c r="CI144" i="1"/>
  <c r="CI145" i="1"/>
  <c r="CI146" i="1"/>
  <c r="CI147" i="1"/>
  <c r="CI148" i="1"/>
  <c r="CI149" i="1"/>
  <c r="CI150" i="1"/>
  <c r="CI151" i="1"/>
  <c r="CI152" i="1"/>
  <c r="CI153" i="1"/>
  <c r="CI154" i="1"/>
  <c r="CI155" i="1"/>
  <c r="CI156" i="1"/>
  <c r="CI157" i="1"/>
  <c r="CI158" i="1"/>
  <c r="CI159" i="1"/>
  <c r="CI160" i="1"/>
  <c r="CI161" i="1"/>
  <c r="CI162" i="1"/>
  <c r="CI163" i="1"/>
  <c r="CI164" i="1"/>
  <c r="CI165" i="1"/>
  <c r="CI166" i="1"/>
  <c r="CI167" i="1"/>
  <c r="CI168" i="1"/>
  <c r="CI169" i="1"/>
  <c r="CI170" i="1"/>
  <c r="CI171" i="1"/>
  <c r="CI172" i="1"/>
  <c r="CI173" i="1"/>
  <c r="CI174" i="1"/>
  <c r="CI175" i="1"/>
  <c r="CI176" i="1"/>
  <c r="CI177" i="1"/>
  <c r="CI178" i="1"/>
  <c r="CI179" i="1"/>
  <c r="CI180" i="1"/>
  <c r="CI181" i="1"/>
  <c r="CI182" i="1"/>
  <c r="CI183" i="1"/>
  <c r="CI184" i="1"/>
  <c r="CI185" i="1"/>
  <c r="CI186" i="1"/>
  <c r="CI187" i="1"/>
  <c r="CI188" i="1"/>
  <c r="CI189" i="1"/>
  <c r="CH90" i="1"/>
  <c r="CH91" i="1"/>
  <c r="CH92" i="1"/>
  <c r="CH93" i="1"/>
  <c r="CH94" i="1"/>
  <c r="CH95" i="1"/>
  <c r="CH96" i="1"/>
  <c r="CH97" i="1"/>
  <c r="CH98" i="1"/>
  <c r="CH99" i="1"/>
  <c r="CH100" i="1"/>
  <c r="CH101" i="1"/>
  <c r="CH102" i="1"/>
  <c r="CH103" i="1"/>
  <c r="CH104" i="1"/>
  <c r="CH105" i="1"/>
  <c r="CH106" i="1"/>
  <c r="CH107" i="1"/>
  <c r="CH108" i="1"/>
  <c r="CH109" i="1"/>
  <c r="CH110" i="1"/>
  <c r="CH111" i="1"/>
  <c r="CH112" i="1"/>
  <c r="CH113" i="1"/>
  <c r="CH114" i="1"/>
  <c r="CH115" i="1"/>
  <c r="CH116" i="1"/>
  <c r="CH117" i="1"/>
  <c r="CH118" i="1"/>
  <c r="CH119" i="1"/>
  <c r="CH120" i="1"/>
  <c r="CH121" i="1"/>
  <c r="CH122" i="1"/>
  <c r="CH123" i="1"/>
  <c r="CH124" i="1"/>
  <c r="CH125" i="1"/>
  <c r="CH126" i="1"/>
  <c r="CH127" i="1"/>
  <c r="CH128" i="1"/>
  <c r="CH129" i="1"/>
  <c r="CH130" i="1"/>
  <c r="CH131" i="1"/>
  <c r="CH132" i="1"/>
  <c r="CH133" i="1"/>
  <c r="CH134" i="1"/>
  <c r="CH135" i="1"/>
  <c r="CH136" i="1"/>
  <c r="CH137" i="1"/>
  <c r="CH138" i="1"/>
  <c r="CH139" i="1"/>
  <c r="CH140" i="1"/>
  <c r="CH141" i="1"/>
  <c r="CH142" i="1"/>
  <c r="CH143" i="1"/>
  <c r="CH144" i="1"/>
  <c r="CH145" i="1"/>
  <c r="CH146" i="1"/>
  <c r="CH147" i="1"/>
  <c r="CH148" i="1"/>
  <c r="CH149" i="1"/>
  <c r="CH150" i="1"/>
  <c r="CH151" i="1"/>
  <c r="CH152" i="1"/>
  <c r="CH153" i="1"/>
  <c r="CH154" i="1"/>
  <c r="CH155" i="1"/>
  <c r="CH156" i="1"/>
  <c r="CH157" i="1"/>
  <c r="CH158" i="1"/>
  <c r="CH159" i="1"/>
  <c r="CH160" i="1"/>
  <c r="CH161" i="1"/>
  <c r="CH162" i="1"/>
  <c r="CH163" i="1"/>
  <c r="CH164" i="1"/>
  <c r="CH165" i="1"/>
  <c r="CH166" i="1"/>
  <c r="CH167" i="1"/>
  <c r="CH168" i="1"/>
  <c r="CH169" i="1"/>
  <c r="CH170" i="1"/>
  <c r="CH171" i="1"/>
  <c r="CH172" i="1"/>
  <c r="CH173" i="1"/>
  <c r="CH174" i="1"/>
  <c r="CH175" i="1"/>
  <c r="CH176" i="1"/>
  <c r="CH177" i="1"/>
  <c r="CH178" i="1"/>
  <c r="CH179" i="1"/>
  <c r="CH180" i="1"/>
  <c r="CH181" i="1"/>
  <c r="CH182" i="1"/>
  <c r="CH183" i="1"/>
  <c r="CH184" i="1"/>
  <c r="CH185" i="1"/>
  <c r="CH186" i="1"/>
  <c r="CH187" i="1"/>
  <c r="CH188" i="1"/>
  <c r="CG89" i="1"/>
  <c r="CG90" i="1"/>
  <c r="CG91" i="1"/>
  <c r="CG92" i="1"/>
  <c r="CG93" i="1"/>
  <c r="CG94" i="1"/>
  <c r="CG95" i="1"/>
  <c r="CG96" i="1"/>
  <c r="CG97" i="1"/>
  <c r="CG98" i="1"/>
  <c r="CG99" i="1"/>
  <c r="CG100" i="1"/>
  <c r="CG101" i="1"/>
  <c r="CG102" i="1"/>
  <c r="CG103" i="1"/>
  <c r="CG104" i="1"/>
  <c r="CG105" i="1"/>
  <c r="CG106" i="1"/>
  <c r="CG107" i="1"/>
  <c r="CG108" i="1"/>
  <c r="CG109" i="1"/>
  <c r="CG110" i="1"/>
  <c r="CG111" i="1"/>
  <c r="CG112" i="1"/>
  <c r="CG113" i="1"/>
  <c r="CG114" i="1"/>
  <c r="CG115" i="1"/>
  <c r="CG116" i="1"/>
  <c r="CG117" i="1"/>
  <c r="CG118" i="1"/>
  <c r="CG119" i="1"/>
  <c r="CG120" i="1"/>
  <c r="CG121" i="1"/>
  <c r="CG122" i="1"/>
  <c r="CG123" i="1"/>
  <c r="CG124" i="1"/>
  <c r="CG125" i="1"/>
  <c r="CG126" i="1"/>
  <c r="CG127" i="1"/>
  <c r="CG128" i="1"/>
  <c r="CG129" i="1"/>
  <c r="CG130" i="1"/>
  <c r="CG131" i="1"/>
  <c r="CG132" i="1"/>
  <c r="CG133" i="1"/>
  <c r="CG134" i="1"/>
  <c r="CG135" i="1"/>
  <c r="CG136" i="1"/>
  <c r="CG137" i="1"/>
  <c r="CG138" i="1"/>
  <c r="CG139" i="1"/>
  <c r="CG140" i="1"/>
  <c r="CG141" i="1"/>
  <c r="CG142" i="1"/>
  <c r="CG143" i="1"/>
  <c r="CG144" i="1"/>
  <c r="CG145" i="1"/>
  <c r="CG146" i="1"/>
  <c r="CG147" i="1"/>
  <c r="CG148" i="1"/>
  <c r="CG149" i="1"/>
  <c r="CG150" i="1"/>
  <c r="CG151" i="1"/>
  <c r="CG152" i="1"/>
  <c r="CG153" i="1"/>
  <c r="CG154" i="1"/>
  <c r="CG155" i="1"/>
  <c r="CG156" i="1"/>
  <c r="CG157" i="1"/>
  <c r="CG158" i="1"/>
  <c r="CG159" i="1"/>
  <c r="CG160" i="1"/>
  <c r="CG161" i="1"/>
  <c r="CG162" i="1"/>
  <c r="CG163" i="1"/>
  <c r="CG164" i="1"/>
  <c r="CG165" i="1"/>
  <c r="CG166" i="1"/>
  <c r="CG167" i="1"/>
  <c r="CG168" i="1"/>
  <c r="CG169" i="1"/>
  <c r="CG170" i="1"/>
  <c r="CG171" i="1"/>
  <c r="CG172" i="1"/>
  <c r="CG173" i="1"/>
  <c r="CG174" i="1"/>
  <c r="CG175" i="1"/>
  <c r="CG176" i="1"/>
  <c r="CG177" i="1"/>
  <c r="CG178" i="1"/>
  <c r="CG179" i="1"/>
  <c r="CG180" i="1"/>
  <c r="CG181" i="1"/>
  <c r="CG182" i="1"/>
  <c r="CG183" i="1"/>
  <c r="CG184" i="1"/>
  <c r="CG185" i="1"/>
  <c r="CG186" i="1"/>
  <c r="CG187" i="1"/>
  <c r="CF88" i="1"/>
  <c r="CF89" i="1"/>
  <c r="CF90" i="1"/>
  <c r="CF91" i="1"/>
  <c r="CF92" i="1"/>
  <c r="CF93" i="1"/>
  <c r="CF94" i="1"/>
  <c r="CF95" i="1"/>
  <c r="CF96" i="1"/>
  <c r="CF97" i="1"/>
  <c r="CF98" i="1"/>
  <c r="CF99" i="1"/>
  <c r="CF100" i="1"/>
  <c r="CF101" i="1"/>
  <c r="CF102" i="1"/>
  <c r="CF103" i="1"/>
  <c r="CF104" i="1"/>
  <c r="CF105" i="1"/>
  <c r="CF106" i="1"/>
  <c r="CF107" i="1"/>
  <c r="CF108" i="1"/>
  <c r="CF109" i="1"/>
  <c r="CF110" i="1"/>
  <c r="CF111" i="1"/>
  <c r="CF112" i="1"/>
  <c r="CF113" i="1"/>
  <c r="CF114" i="1"/>
  <c r="CF115" i="1"/>
  <c r="CF116" i="1"/>
  <c r="CF117" i="1"/>
  <c r="CF118" i="1"/>
  <c r="CF119" i="1"/>
  <c r="CF120" i="1"/>
  <c r="CF121" i="1"/>
  <c r="CF122" i="1"/>
  <c r="CF123" i="1"/>
  <c r="CF124" i="1"/>
  <c r="CF125" i="1"/>
  <c r="CF126" i="1"/>
  <c r="CF127" i="1"/>
  <c r="CF128" i="1"/>
  <c r="CF129" i="1"/>
  <c r="CF130" i="1"/>
  <c r="CF131" i="1"/>
  <c r="CF132" i="1"/>
  <c r="CF133" i="1"/>
  <c r="CF134" i="1"/>
  <c r="CF135" i="1"/>
  <c r="CF136" i="1"/>
  <c r="CF137" i="1"/>
  <c r="CF138" i="1"/>
  <c r="CF139" i="1"/>
  <c r="CF140" i="1"/>
  <c r="CF141" i="1"/>
  <c r="CF142" i="1"/>
  <c r="CF143" i="1"/>
  <c r="CF144" i="1"/>
  <c r="CF145" i="1"/>
  <c r="CF146" i="1"/>
  <c r="CF147" i="1"/>
  <c r="CF148" i="1"/>
  <c r="CF149" i="1"/>
  <c r="CF150" i="1"/>
  <c r="CF151" i="1"/>
  <c r="CF152" i="1"/>
  <c r="CF153" i="1"/>
  <c r="CF154" i="1"/>
  <c r="CF155" i="1"/>
  <c r="CF156" i="1"/>
  <c r="CF157" i="1"/>
  <c r="CF158" i="1"/>
  <c r="CF159" i="1"/>
  <c r="CF160" i="1"/>
  <c r="CF161" i="1"/>
  <c r="CF162" i="1"/>
  <c r="CF163" i="1"/>
  <c r="CF164" i="1"/>
  <c r="CF165" i="1"/>
  <c r="CF166" i="1"/>
  <c r="CF167" i="1"/>
  <c r="CF168" i="1"/>
  <c r="CF169" i="1"/>
  <c r="CF170" i="1"/>
  <c r="CF171" i="1"/>
  <c r="CF172" i="1"/>
  <c r="CF173" i="1"/>
  <c r="CF174" i="1"/>
  <c r="CF175" i="1"/>
  <c r="CF176" i="1"/>
  <c r="CF177" i="1"/>
  <c r="CF178" i="1"/>
  <c r="CF179" i="1"/>
  <c r="CF180" i="1"/>
  <c r="CF181" i="1"/>
  <c r="CF182" i="1"/>
  <c r="CF183" i="1"/>
  <c r="CF184" i="1"/>
  <c r="CF185" i="1"/>
  <c r="CF186" i="1"/>
  <c r="CE87" i="1"/>
  <c r="CE88" i="1"/>
  <c r="CE89" i="1"/>
  <c r="CE90" i="1"/>
  <c r="CE91" i="1"/>
  <c r="CE92" i="1"/>
  <c r="CE93" i="1"/>
  <c r="CE94" i="1"/>
  <c r="CE95" i="1"/>
  <c r="CE96" i="1"/>
  <c r="CE97" i="1"/>
  <c r="CE98" i="1"/>
  <c r="CE99" i="1"/>
  <c r="CE100" i="1"/>
  <c r="CE101" i="1"/>
  <c r="CE102" i="1"/>
  <c r="CE103" i="1"/>
  <c r="CE104" i="1"/>
  <c r="CE105" i="1"/>
  <c r="CE106" i="1"/>
  <c r="CE107" i="1"/>
  <c r="CE108" i="1"/>
  <c r="CE109" i="1"/>
  <c r="CE110" i="1"/>
  <c r="CE111" i="1"/>
  <c r="CE112" i="1"/>
  <c r="CE113" i="1"/>
  <c r="CE114" i="1"/>
  <c r="CE115" i="1"/>
  <c r="CE116" i="1"/>
  <c r="CE117" i="1"/>
  <c r="CE118" i="1"/>
  <c r="CE119" i="1"/>
  <c r="CE120" i="1"/>
  <c r="CE121" i="1"/>
  <c r="CE122" i="1"/>
  <c r="CE123" i="1"/>
  <c r="CE124" i="1"/>
  <c r="CE125" i="1"/>
  <c r="CE126" i="1"/>
  <c r="CE127" i="1"/>
  <c r="CE128" i="1"/>
  <c r="CE129" i="1"/>
  <c r="CE130" i="1"/>
  <c r="CE131" i="1"/>
  <c r="CE132" i="1"/>
  <c r="CE133" i="1"/>
  <c r="CE134" i="1"/>
  <c r="CE135" i="1"/>
  <c r="CE136" i="1"/>
  <c r="CE137" i="1"/>
  <c r="CE138" i="1"/>
  <c r="CE139" i="1"/>
  <c r="CE140" i="1"/>
  <c r="CE141" i="1"/>
  <c r="CE142" i="1"/>
  <c r="CE143" i="1"/>
  <c r="CE144" i="1"/>
  <c r="CE145" i="1"/>
  <c r="CE146" i="1"/>
  <c r="CE147" i="1"/>
  <c r="CE148" i="1"/>
  <c r="CE149" i="1"/>
  <c r="CE150" i="1"/>
  <c r="CE151" i="1"/>
  <c r="CE152" i="1"/>
  <c r="CE153" i="1"/>
  <c r="CE154" i="1"/>
  <c r="CE155" i="1"/>
  <c r="CE156" i="1"/>
  <c r="CE157" i="1"/>
  <c r="CE158" i="1"/>
  <c r="CE159" i="1"/>
  <c r="CE160" i="1"/>
  <c r="CE161" i="1"/>
  <c r="CE162" i="1"/>
  <c r="CE163" i="1"/>
  <c r="CE164" i="1"/>
  <c r="CE165" i="1"/>
  <c r="CE166" i="1"/>
  <c r="CE167" i="1"/>
  <c r="CE168" i="1"/>
  <c r="CE169" i="1"/>
  <c r="CE170" i="1"/>
  <c r="CE171" i="1"/>
  <c r="CE172" i="1"/>
  <c r="CE173" i="1"/>
  <c r="CE174" i="1"/>
  <c r="CE175" i="1"/>
  <c r="CE176" i="1"/>
  <c r="CE177" i="1"/>
  <c r="CE178" i="1"/>
  <c r="CE179" i="1"/>
  <c r="CE180" i="1"/>
  <c r="CE181" i="1"/>
  <c r="CE182" i="1"/>
  <c r="CE183" i="1"/>
  <c r="CE184" i="1"/>
  <c r="CE185" i="1"/>
  <c r="CD86" i="1"/>
  <c r="CD87" i="1"/>
  <c r="CD88" i="1"/>
  <c r="CD89" i="1"/>
  <c r="CD90" i="1"/>
  <c r="CD91" i="1"/>
  <c r="CD92" i="1"/>
  <c r="CD93" i="1"/>
  <c r="CD94" i="1"/>
  <c r="CD95" i="1"/>
  <c r="CD96" i="1"/>
  <c r="CD97" i="1"/>
  <c r="CD98" i="1"/>
  <c r="CD99" i="1"/>
  <c r="CD100" i="1"/>
  <c r="CD101" i="1"/>
  <c r="CD102" i="1"/>
  <c r="CD103" i="1"/>
  <c r="CD104" i="1"/>
  <c r="CD105" i="1"/>
  <c r="CD106" i="1"/>
  <c r="CD107" i="1"/>
  <c r="CD108" i="1"/>
  <c r="CD109" i="1"/>
  <c r="CD110" i="1"/>
  <c r="CD111" i="1"/>
  <c r="CD112" i="1"/>
  <c r="CD113" i="1"/>
  <c r="CD114" i="1"/>
  <c r="CD115" i="1"/>
  <c r="CD116" i="1"/>
  <c r="CD117" i="1"/>
  <c r="CD118" i="1"/>
  <c r="CD119" i="1"/>
  <c r="CD120" i="1"/>
  <c r="CD121" i="1"/>
  <c r="CD122" i="1"/>
  <c r="CD123" i="1"/>
  <c r="CD124" i="1"/>
  <c r="CD125" i="1"/>
  <c r="CD126" i="1"/>
  <c r="CD127" i="1"/>
  <c r="CD128" i="1"/>
  <c r="CD129" i="1"/>
  <c r="CD130" i="1"/>
  <c r="CD131" i="1"/>
  <c r="CD132" i="1"/>
  <c r="CD133" i="1"/>
  <c r="CD134" i="1"/>
  <c r="CD135" i="1"/>
  <c r="CD136" i="1"/>
  <c r="CD137" i="1"/>
  <c r="CD138" i="1"/>
  <c r="CD139" i="1"/>
  <c r="CD140" i="1"/>
  <c r="CD141" i="1"/>
  <c r="CD142" i="1"/>
  <c r="CD143" i="1"/>
  <c r="CD144" i="1"/>
  <c r="CD145" i="1"/>
  <c r="CD146" i="1"/>
  <c r="CD147" i="1"/>
  <c r="CD148" i="1"/>
  <c r="CD149" i="1"/>
  <c r="CD150" i="1"/>
  <c r="CD151" i="1"/>
  <c r="CD152" i="1"/>
  <c r="CD153" i="1"/>
  <c r="CD154" i="1"/>
  <c r="CD155" i="1"/>
  <c r="CD156" i="1"/>
  <c r="CD157" i="1"/>
  <c r="CD158" i="1"/>
  <c r="CD159" i="1"/>
  <c r="CD160" i="1"/>
  <c r="CD161" i="1"/>
  <c r="CD162" i="1"/>
  <c r="CD163" i="1"/>
  <c r="CD164" i="1"/>
  <c r="CD165" i="1"/>
  <c r="CD166" i="1"/>
  <c r="CD167" i="1"/>
  <c r="CD168" i="1"/>
  <c r="CD169" i="1"/>
  <c r="CD170" i="1"/>
  <c r="CD171" i="1"/>
  <c r="CD172" i="1"/>
  <c r="CD173" i="1"/>
  <c r="CD174" i="1"/>
  <c r="CD175" i="1"/>
  <c r="CD176" i="1"/>
  <c r="CD177" i="1"/>
  <c r="CD178" i="1"/>
  <c r="CD179" i="1"/>
  <c r="CD180" i="1"/>
  <c r="CD181" i="1"/>
  <c r="CD182" i="1"/>
  <c r="CD183" i="1"/>
  <c r="CD184" i="1"/>
  <c r="CC85" i="1"/>
  <c r="CC86" i="1"/>
  <c r="CC87" i="1"/>
  <c r="CC88" i="1"/>
  <c r="CC89" i="1"/>
  <c r="CC90" i="1"/>
  <c r="CC91" i="1"/>
  <c r="CC92" i="1"/>
  <c r="CC93" i="1"/>
  <c r="CC94" i="1"/>
  <c r="CC95" i="1"/>
  <c r="CC96" i="1"/>
  <c r="CC97" i="1"/>
  <c r="CC98" i="1"/>
  <c r="CC99" i="1"/>
  <c r="CC100" i="1"/>
  <c r="CC101" i="1"/>
  <c r="CC102" i="1"/>
  <c r="CC103" i="1"/>
  <c r="CC104" i="1"/>
  <c r="CC105" i="1"/>
  <c r="CC106" i="1"/>
  <c r="CC107" i="1"/>
  <c r="CC108" i="1"/>
  <c r="CC109" i="1"/>
  <c r="CC110" i="1"/>
  <c r="CC111" i="1"/>
  <c r="CC112" i="1"/>
  <c r="CC113" i="1"/>
  <c r="CC114" i="1"/>
  <c r="CC115" i="1"/>
  <c r="CC116" i="1"/>
  <c r="CC117" i="1"/>
  <c r="CC118" i="1"/>
  <c r="CC119" i="1"/>
  <c r="CC120" i="1"/>
  <c r="CC121" i="1"/>
  <c r="CC122" i="1"/>
  <c r="CC123" i="1"/>
  <c r="CC124" i="1"/>
  <c r="CC125" i="1"/>
  <c r="CC126" i="1"/>
  <c r="CC127" i="1"/>
  <c r="CC128" i="1"/>
  <c r="CC129" i="1"/>
  <c r="CC130" i="1"/>
  <c r="CC131" i="1"/>
  <c r="CC132" i="1"/>
  <c r="CC133" i="1"/>
  <c r="CC134" i="1"/>
  <c r="CC135" i="1"/>
  <c r="CC136" i="1"/>
  <c r="CC137" i="1"/>
  <c r="CC138" i="1"/>
  <c r="CC139" i="1"/>
  <c r="CC140" i="1"/>
  <c r="CC141" i="1"/>
  <c r="CC142" i="1"/>
  <c r="CC143" i="1"/>
  <c r="CC144" i="1"/>
  <c r="CC145" i="1"/>
  <c r="CC146" i="1"/>
  <c r="CC147" i="1"/>
  <c r="CC148" i="1"/>
  <c r="CC149" i="1"/>
  <c r="CC150" i="1"/>
  <c r="CC151" i="1"/>
  <c r="CC152" i="1"/>
  <c r="CC153" i="1"/>
  <c r="CC154" i="1"/>
  <c r="CC155" i="1"/>
  <c r="CC156" i="1"/>
  <c r="CC157" i="1"/>
  <c r="CC158" i="1"/>
  <c r="CC159" i="1"/>
  <c r="CC160" i="1"/>
  <c r="CC161" i="1"/>
  <c r="CC162" i="1"/>
  <c r="CC163" i="1"/>
  <c r="CC164" i="1"/>
  <c r="CC165" i="1"/>
  <c r="CC166" i="1"/>
  <c r="CC167" i="1"/>
  <c r="CC168" i="1"/>
  <c r="CC169" i="1"/>
  <c r="CC170" i="1"/>
  <c r="CC171" i="1"/>
  <c r="CC172" i="1"/>
  <c r="CC173" i="1"/>
  <c r="CC174" i="1"/>
  <c r="CC175" i="1"/>
  <c r="CC176" i="1"/>
  <c r="CC177" i="1"/>
  <c r="CC178" i="1"/>
  <c r="CC179" i="1"/>
  <c r="CC180" i="1"/>
  <c r="CC181" i="1"/>
  <c r="CC182" i="1"/>
  <c r="CC183" i="1"/>
  <c r="CB84" i="1"/>
  <c r="CB85" i="1"/>
  <c r="CB86" i="1"/>
  <c r="CB87" i="1"/>
  <c r="CB88" i="1"/>
  <c r="CB89" i="1"/>
  <c r="CB90" i="1"/>
  <c r="CB91" i="1"/>
  <c r="CB92" i="1"/>
  <c r="CB93" i="1"/>
  <c r="CB94" i="1"/>
  <c r="CB95" i="1"/>
  <c r="CB96" i="1"/>
  <c r="CB97" i="1"/>
  <c r="CB98" i="1"/>
  <c r="CB99" i="1"/>
  <c r="CB100" i="1"/>
  <c r="CB101" i="1"/>
  <c r="CB102" i="1"/>
  <c r="CB103" i="1"/>
  <c r="CB104" i="1"/>
  <c r="CB105" i="1"/>
  <c r="CB106" i="1"/>
  <c r="CB107" i="1"/>
  <c r="CB108" i="1"/>
  <c r="CB109" i="1"/>
  <c r="CB110" i="1"/>
  <c r="CB111" i="1"/>
  <c r="CB112" i="1"/>
  <c r="CB113" i="1"/>
  <c r="CB114" i="1"/>
  <c r="CB115" i="1"/>
  <c r="CB116" i="1"/>
  <c r="CB117" i="1"/>
  <c r="CB118" i="1"/>
  <c r="CB119" i="1"/>
  <c r="CB120" i="1"/>
  <c r="CB121" i="1"/>
  <c r="CB122" i="1"/>
  <c r="CB123" i="1"/>
  <c r="CB124" i="1"/>
  <c r="CB125" i="1"/>
  <c r="CB126" i="1"/>
  <c r="CB127" i="1"/>
  <c r="CB128" i="1"/>
  <c r="CB129" i="1"/>
  <c r="CB130" i="1"/>
  <c r="CB131" i="1"/>
  <c r="CB132" i="1"/>
  <c r="CB133" i="1"/>
  <c r="CB134" i="1"/>
  <c r="CB135" i="1"/>
  <c r="CB136" i="1"/>
  <c r="CB137" i="1"/>
  <c r="CB138" i="1"/>
  <c r="CB139" i="1"/>
  <c r="CB140" i="1"/>
  <c r="CB141" i="1"/>
  <c r="CB142" i="1"/>
  <c r="CB143" i="1"/>
  <c r="CB144" i="1"/>
  <c r="CB145" i="1"/>
  <c r="CB146" i="1"/>
  <c r="CB147" i="1"/>
  <c r="CB148" i="1"/>
  <c r="CB149" i="1"/>
  <c r="CB150" i="1"/>
  <c r="CB151" i="1"/>
  <c r="CB152" i="1"/>
  <c r="CB153" i="1"/>
  <c r="CB154" i="1"/>
  <c r="CB155" i="1"/>
  <c r="CB156" i="1"/>
  <c r="CB157" i="1"/>
  <c r="CB158" i="1"/>
  <c r="CB159" i="1"/>
  <c r="CB160" i="1"/>
  <c r="CB161" i="1"/>
  <c r="CB162" i="1"/>
  <c r="CB163" i="1"/>
  <c r="CB164" i="1"/>
  <c r="CB165" i="1"/>
  <c r="CB166" i="1"/>
  <c r="CB167" i="1"/>
  <c r="CB168" i="1"/>
  <c r="CB169" i="1"/>
  <c r="CB170" i="1"/>
  <c r="CB171" i="1"/>
  <c r="CB172" i="1"/>
  <c r="CB173" i="1"/>
  <c r="CB174" i="1"/>
  <c r="CB175" i="1"/>
  <c r="CB176" i="1"/>
  <c r="CB177" i="1"/>
  <c r="CB178" i="1"/>
  <c r="CB179" i="1"/>
  <c r="CB180" i="1"/>
  <c r="CB181" i="1"/>
  <c r="CB182" i="1"/>
  <c r="CA83" i="1"/>
  <c r="CA84" i="1"/>
  <c r="CA85" i="1"/>
  <c r="CA86" i="1"/>
  <c r="CA87" i="1"/>
  <c r="CA88" i="1"/>
  <c r="CA89" i="1"/>
  <c r="CA90" i="1"/>
  <c r="CA91" i="1"/>
  <c r="CA92" i="1"/>
  <c r="CA93" i="1"/>
  <c r="CA94" i="1"/>
  <c r="CA95" i="1"/>
  <c r="CA96" i="1"/>
  <c r="CA97" i="1"/>
  <c r="CA98" i="1"/>
  <c r="CA99" i="1"/>
  <c r="CA100" i="1"/>
  <c r="CA101" i="1"/>
  <c r="CA102" i="1"/>
  <c r="CA103" i="1"/>
  <c r="CA104" i="1"/>
  <c r="CA105" i="1"/>
  <c r="CA106" i="1"/>
  <c r="CA107" i="1"/>
  <c r="CA108" i="1"/>
  <c r="CA109" i="1"/>
  <c r="CA110" i="1"/>
  <c r="CA111" i="1"/>
  <c r="CA112" i="1"/>
  <c r="CA113" i="1"/>
  <c r="CA114" i="1"/>
  <c r="CA115" i="1"/>
  <c r="CA116" i="1"/>
  <c r="CA117" i="1"/>
  <c r="CA118" i="1"/>
  <c r="CA119" i="1"/>
  <c r="CA120" i="1"/>
  <c r="CA121" i="1"/>
  <c r="CA122" i="1"/>
  <c r="CA123" i="1"/>
  <c r="CA124" i="1"/>
  <c r="CA125" i="1"/>
  <c r="CA126" i="1"/>
  <c r="CA127" i="1"/>
  <c r="CA128" i="1"/>
  <c r="CA129" i="1"/>
  <c r="CA130" i="1"/>
  <c r="CA131" i="1"/>
  <c r="CA132" i="1"/>
  <c r="CA133" i="1"/>
  <c r="CA134" i="1"/>
  <c r="CA135" i="1"/>
  <c r="CA136" i="1"/>
  <c r="CA137" i="1"/>
  <c r="CA138" i="1"/>
  <c r="CA139" i="1"/>
  <c r="CA140" i="1"/>
  <c r="CA141" i="1"/>
  <c r="CA142" i="1"/>
  <c r="CA143" i="1"/>
  <c r="CA144" i="1"/>
  <c r="CA145" i="1"/>
  <c r="CA146" i="1"/>
  <c r="CA147" i="1"/>
  <c r="CA148" i="1"/>
  <c r="CA149" i="1"/>
  <c r="CA150" i="1"/>
  <c r="CA151" i="1"/>
  <c r="CA152" i="1"/>
  <c r="CA153" i="1"/>
  <c r="CA154" i="1"/>
  <c r="CA155" i="1"/>
  <c r="CA156" i="1"/>
  <c r="CA157" i="1"/>
  <c r="CA158" i="1"/>
  <c r="CA159" i="1"/>
  <c r="CA160" i="1"/>
  <c r="CA161" i="1"/>
  <c r="CA162" i="1"/>
  <c r="CA163" i="1"/>
  <c r="CA164" i="1"/>
  <c r="CA165" i="1"/>
  <c r="CA166" i="1"/>
  <c r="CA167" i="1"/>
  <c r="CA168" i="1"/>
  <c r="CA169" i="1"/>
  <c r="CA170" i="1"/>
  <c r="CA171" i="1"/>
  <c r="CA172" i="1"/>
  <c r="CA173" i="1"/>
  <c r="CA174" i="1"/>
  <c r="CA175" i="1"/>
  <c r="CA176" i="1"/>
  <c r="CA177" i="1"/>
  <c r="CA178" i="1"/>
  <c r="CA179" i="1"/>
  <c r="CA180" i="1"/>
  <c r="CA181" i="1"/>
  <c r="BZ82" i="1"/>
  <c r="BZ83" i="1"/>
  <c r="BZ84" i="1"/>
  <c r="BZ85" i="1"/>
  <c r="BZ86" i="1"/>
  <c r="BZ87" i="1"/>
  <c r="BZ88" i="1"/>
  <c r="BZ89" i="1"/>
  <c r="BZ90" i="1"/>
  <c r="BZ91" i="1"/>
  <c r="BZ92" i="1"/>
  <c r="BZ93" i="1"/>
  <c r="BZ94" i="1"/>
  <c r="BZ95" i="1"/>
  <c r="BZ96" i="1"/>
  <c r="BZ97" i="1"/>
  <c r="BZ98" i="1"/>
  <c r="BZ99" i="1"/>
  <c r="BZ100" i="1"/>
  <c r="BZ101" i="1"/>
  <c r="BZ102" i="1"/>
  <c r="BZ103" i="1"/>
  <c r="BZ104" i="1"/>
  <c r="BZ105" i="1"/>
  <c r="BZ106" i="1"/>
  <c r="BZ107" i="1"/>
  <c r="BZ108" i="1"/>
  <c r="BZ109" i="1"/>
  <c r="BZ110" i="1"/>
  <c r="BZ111" i="1"/>
  <c r="BZ112" i="1"/>
  <c r="BZ113" i="1"/>
  <c r="BZ114" i="1"/>
  <c r="BZ115" i="1"/>
  <c r="BZ116" i="1"/>
  <c r="BZ117" i="1"/>
  <c r="BZ118" i="1"/>
  <c r="BZ119" i="1"/>
  <c r="BZ120" i="1"/>
  <c r="BZ121" i="1"/>
  <c r="BZ122" i="1"/>
  <c r="BZ123" i="1"/>
  <c r="BZ124" i="1"/>
  <c r="BZ125" i="1"/>
  <c r="BZ126" i="1"/>
  <c r="BZ127" i="1"/>
  <c r="BZ128" i="1"/>
  <c r="BZ129" i="1"/>
  <c r="BZ130" i="1"/>
  <c r="BZ131" i="1"/>
  <c r="BZ132" i="1"/>
  <c r="BZ133" i="1"/>
  <c r="BZ134" i="1"/>
  <c r="BZ135" i="1"/>
  <c r="BZ136" i="1"/>
  <c r="BZ137" i="1"/>
  <c r="BZ138" i="1"/>
  <c r="BZ139" i="1"/>
  <c r="BZ140" i="1"/>
  <c r="BZ141" i="1"/>
  <c r="BZ142" i="1"/>
  <c r="BZ143" i="1"/>
  <c r="BZ144" i="1"/>
  <c r="BZ145" i="1"/>
  <c r="BZ146" i="1"/>
  <c r="BZ147" i="1"/>
  <c r="BZ148" i="1"/>
  <c r="BZ149" i="1"/>
  <c r="BZ150" i="1"/>
  <c r="BZ151" i="1"/>
  <c r="BZ152" i="1"/>
  <c r="BZ153" i="1"/>
  <c r="BZ154" i="1"/>
  <c r="BZ155" i="1"/>
  <c r="BZ156" i="1"/>
  <c r="BZ157" i="1"/>
  <c r="BZ158" i="1"/>
  <c r="BZ159" i="1"/>
  <c r="BZ160" i="1"/>
  <c r="BZ161" i="1"/>
  <c r="BZ162" i="1"/>
  <c r="BZ163" i="1"/>
  <c r="BZ164" i="1"/>
  <c r="BZ165" i="1"/>
  <c r="BZ166" i="1"/>
  <c r="BZ167" i="1"/>
  <c r="BZ168" i="1"/>
  <c r="BZ169" i="1"/>
  <c r="BZ170" i="1"/>
  <c r="BZ171" i="1"/>
  <c r="BZ172" i="1"/>
  <c r="BZ173" i="1"/>
  <c r="BZ174" i="1"/>
  <c r="BZ175" i="1"/>
  <c r="BZ176" i="1"/>
  <c r="BZ177" i="1"/>
  <c r="BZ178" i="1"/>
  <c r="BZ179" i="1"/>
  <c r="BZ180" i="1"/>
  <c r="BY81" i="1"/>
  <c r="BY82" i="1"/>
  <c r="BY83" i="1"/>
  <c r="BY84" i="1"/>
  <c r="BY85" i="1"/>
  <c r="BY86" i="1"/>
  <c r="BY87" i="1"/>
  <c r="BY88" i="1"/>
  <c r="BY89" i="1"/>
  <c r="BY90" i="1"/>
  <c r="BY91" i="1"/>
  <c r="BY92" i="1"/>
  <c r="BY93" i="1"/>
  <c r="BY94" i="1"/>
  <c r="BY95" i="1"/>
  <c r="BY96" i="1"/>
  <c r="BY97" i="1"/>
  <c r="BY98" i="1"/>
  <c r="BY99" i="1"/>
  <c r="BY100" i="1"/>
  <c r="BY101" i="1"/>
  <c r="BY102" i="1"/>
  <c r="BY103" i="1"/>
  <c r="BY104" i="1"/>
  <c r="BY105" i="1"/>
  <c r="BY106" i="1"/>
  <c r="BY107" i="1"/>
  <c r="BY108" i="1"/>
  <c r="BY109" i="1"/>
  <c r="BY110" i="1"/>
  <c r="BY111" i="1"/>
  <c r="BY112" i="1"/>
  <c r="BY113" i="1"/>
  <c r="BY114" i="1"/>
  <c r="BY115" i="1"/>
  <c r="BY116" i="1"/>
  <c r="BY117" i="1"/>
  <c r="BY118" i="1"/>
  <c r="BY119" i="1"/>
  <c r="BY120" i="1"/>
  <c r="BY121" i="1"/>
  <c r="BY122" i="1"/>
  <c r="BY123" i="1"/>
  <c r="BY124" i="1"/>
  <c r="BY125" i="1"/>
  <c r="BY126" i="1"/>
  <c r="BY127" i="1"/>
  <c r="BY128" i="1"/>
  <c r="BY129" i="1"/>
  <c r="BY130" i="1"/>
  <c r="BY131" i="1"/>
  <c r="BY132" i="1"/>
  <c r="BY133" i="1"/>
  <c r="BY134" i="1"/>
  <c r="BY135" i="1"/>
  <c r="BY136" i="1"/>
  <c r="BY137" i="1"/>
  <c r="BY138" i="1"/>
  <c r="BY139" i="1"/>
  <c r="BY140" i="1"/>
  <c r="BY141" i="1"/>
  <c r="BY142" i="1"/>
  <c r="BY143" i="1"/>
  <c r="BY144" i="1"/>
  <c r="BY145" i="1"/>
  <c r="BY146" i="1"/>
  <c r="BY147" i="1"/>
  <c r="BY148" i="1"/>
  <c r="BY149" i="1"/>
  <c r="BY150" i="1"/>
  <c r="BY151" i="1"/>
  <c r="BY152" i="1"/>
  <c r="BY153" i="1"/>
  <c r="BY154" i="1"/>
  <c r="BY155" i="1"/>
  <c r="BY156" i="1"/>
  <c r="BY157" i="1"/>
  <c r="BY158" i="1"/>
  <c r="BY159" i="1"/>
  <c r="BY160" i="1"/>
  <c r="BY161" i="1"/>
  <c r="BY162" i="1"/>
  <c r="BY163" i="1"/>
  <c r="BY164" i="1"/>
  <c r="BY165" i="1"/>
  <c r="BY166" i="1"/>
  <c r="BY167" i="1"/>
  <c r="BY168" i="1"/>
  <c r="BY169" i="1"/>
  <c r="BY170" i="1"/>
  <c r="BY171" i="1"/>
  <c r="BY172" i="1"/>
  <c r="BY173" i="1"/>
  <c r="BY174" i="1"/>
  <c r="BY175" i="1"/>
  <c r="BY176" i="1"/>
  <c r="BY177" i="1"/>
  <c r="BY178" i="1"/>
  <c r="BY179" i="1"/>
  <c r="BX80" i="1"/>
  <c r="BX81" i="1"/>
  <c r="BX82" i="1"/>
  <c r="BX83" i="1"/>
  <c r="BX84" i="1"/>
  <c r="BX85" i="1"/>
  <c r="BX86" i="1"/>
  <c r="BX87" i="1"/>
  <c r="BX88" i="1"/>
  <c r="BX89" i="1"/>
  <c r="BX90" i="1"/>
  <c r="BX91" i="1"/>
  <c r="BX92" i="1"/>
  <c r="BX93" i="1"/>
  <c r="BX94" i="1"/>
  <c r="BX95" i="1"/>
  <c r="BX96" i="1"/>
  <c r="BX97" i="1"/>
  <c r="BX98" i="1"/>
  <c r="BX99" i="1"/>
  <c r="BX100" i="1"/>
  <c r="BX101" i="1"/>
  <c r="BX102" i="1"/>
  <c r="BX103" i="1"/>
  <c r="BX104" i="1"/>
  <c r="BX105" i="1"/>
  <c r="BX106" i="1"/>
  <c r="BX107" i="1"/>
  <c r="BX108" i="1"/>
  <c r="BX109" i="1"/>
  <c r="BX110" i="1"/>
  <c r="BX111" i="1"/>
  <c r="BX112" i="1"/>
  <c r="BX113" i="1"/>
  <c r="BX114" i="1"/>
  <c r="BX115" i="1"/>
  <c r="BX116" i="1"/>
  <c r="BX117" i="1"/>
  <c r="BX118" i="1"/>
  <c r="BX119" i="1"/>
  <c r="BX120" i="1"/>
  <c r="BX121" i="1"/>
  <c r="BX122" i="1"/>
  <c r="BX123" i="1"/>
  <c r="BX124" i="1"/>
  <c r="BX125" i="1"/>
  <c r="BX126" i="1"/>
  <c r="BX127" i="1"/>
  <c r="BX128" i="1"/>
  <c r="BX129" i="1"/>
  <c r="BX130" i="1"/>
  <c r="BX131" i="1"/>
  <c r="BX132" i="1"/>
  <c r="BX133" i="1"/>
  <c r="BX134" i="1"/>
  <c r="BX135" i="1"/>
  <c r="BX136" i="1"/>
  <c r="BX137" i="1"/>
  <c r="BX138" i="1"/>
  <c r="BX139" i="1"/>
  <c r="BX140" i="1"/>
  <c r="BX141" i="1"/>
  <c r="BX142" i="1"/>
  <c r="BX143" i="1"/>
  <c r="BX144" i="1"/>
  <c r="BX145" i="1"/>
  <c r="BX146" i="1"/>
  <c r="BX147" i="1"/>
  <c r="BX148" i="1"/>
  <c r="BX149" i="1"/>
  <c r="BX150" i="1"/>
  <c r="BX151" i="1"/>
  <c r="BX152" i="1"/>
  <c r="BX153" i="1"/>
  <c r="BX154" i="1"/>
  <c r="BX155" i="1"/>
  <c r="BX156" i="1"/>
  <c r="BX157" i="1"/>
  <c r="BX158" i="1"/>
  <c r="BX159" i="1"/>
  <c r="BX160" i="1"/>
  <c r="BX161" i="1"/>
  <c r="BX162" i="1"/>
  <c r="BX163" i="1"/>
  <c r="BX164" i="1"/>
  <c r="BX165" i="1"/>
  <c r="BX166" i="1"/>
  <c r="BX167" i="1"/>
  <c r="BX168" i="1"/>
  <c r="BX169" i="1"/>
  <c r="BX170" i="1"/>
  <c r="BX171" i="1"/>
  <c r="BX172" i="1"/>
  <c r="BX173" i="1"/>
  <c r="BX174" i="1"/>
  <c r="BX175" i="1"/>
  <c r="BX176" i="1"/>
  <c r="BX177" i="1"/>
  <c r="BX178" i="1"/>
  <c r="BW79" i="1"/>
  <c r="BW80" i="1"/>
  <c r="BW81" i="1"/>
  <c r="BW82" i="1"/>
  <c r="BW83" i="1"/>
  <c r="BW84" i="1"/>
  <c r="BW85" i="1"/>
  <c r="BW86" i="1"/>
  <c r="BW87" i="1"/>
  <c r="BW88" i="1"/>
  <c r="BW89" i="1"/>
  <c r="BW90" i="1"/>
  <c r="BW91" i="1"/>
  <c r="BW92" i="1"/>
  <c r="BW93" i="1"/>
  <c r="BW94" i="1"/>
  <c r="BW95" i="1"/>
  <c r="BW96" i="1"/>
  <c r="BW97" i="1"/>
  <c r="BW98" i="1"/>
  <c r="BW99" i="1"/>
  <c r="BW100" i="1"/>
  <c r="BW101" i="1"/>
  <c r="BW102" i="1"/>
  <c r="BW103" i="1"/>
  <c r="BW104" i="1"/>
  <c r="BW105" i="1"/>
  <c r="BW106" i="1"/>
  <c r="BW107" i="1"/>
  <c r="BW108" i="1"/>
  <c r="BW109" i="1"/>
  <c r="BW110" i="1"/>
  <c r="BW111" i="1"/>
  <c r="BW112" i="1"/>
  <c r="BW113" i="1"/>
  <c r="BW114" i="1"/>
  <c r="BW115" i="1"/>
  <c r="BW116" i="1"/>
  <c r="BW117" i="1"/>
  <c r="BW118" i="1"/>
  <c r="BW119" i="1"/>
  <c r="BW120" i="1"/>
  <c r="BW121" i="1"/>
  <c r="BW122" i="1"/>
  <c r="BW123" i="1"/>
  <c r="BW124" i="1"/>
  <c r="BW125" i="1"/>
  <c r="BW126" i="1"/>
  <c r="BW127" i="1"/>
  <c r="BW128" i="1"/>
  <c r="BW129" i="1"/>
  <c r="BW130" i="1"/>
  <c r="BW131" i="1"/>
  <c r="BW132" i="1"/>
  <c r="BW133" i="1"/>
  <c r="BW134" i="1"/>
  <c r="BW135" i="1"/>
  <c r="BW136" i="1"/>
  <c r="BW137" i="1"/>
  <c r="BW138" i="1"/>
  <c r="BW139" i="1"/>
  <c r="BW140" i="1"/>
  <c r="BW141" i="1"/>
  <c r="BW142" i="1"/>
  <c r="BW143" i="1"/>
  <c r="BW144" i="1"/>
  <c r="BW145" i="1"/>
  <c r="BW146" i="1"/>
  <c r="BW147" i="1"/>
  <c r="BW148" i="1"/>
  <c r="BW149" i="1"/>
  <c r="BW150" i="1"/>
  <c r="BW151" i="1"/>
  <c r="BW152" i="1"/>
  <c r="BW153" i="1"/>
  <c r="BW154" i="1"/>
  <c r="BW155" i="1"/>
  <c r="BW156" i="1"/>
  <c r="BW157" i="1"/>
  <c r="BW158" i="1"/>
  <c r="BW159" i="1"/>
  <c r="BW160" i="1"/>
  <c r="BW161" i="1"/>
  <c r="BW162" i="1"/>
  <c r="BW163" i="1"/>
  <c r="BW164" i="1"/>
  <c r="BW165" i="1"/>
  <c r="BW166" i="1"/>
  <c r="BW167" i="1"/>
  <c r="BW168" i="1"/>
  <c r="BW169" i="1"/>
  <c r="BW170" i="1"/>
  <c r="BW171" i="1"/>
  <c r="BW172" i="1"/>
  <c r="BW173" i="1"/>
  <c r="BW174" i="1"/>
  <c r="BW175" i="1"/>
  <c r="BW176" i="1"/>
  <c r="BW177" i="1"/>
  <c r="BV78" i="1"/>
  <c r="BV79" i="1"/>
  <c r="BV80" i="1"/>
  <c r="BV81" i="1"/>
  <c r="BV82" i="1"/>
  <c r="BV83" i="1"/>
  <c r="BV84" i="1"/>
  <c r="BV85" i="1"/>
  <c r="BV86" i="1"/>
  <c r="BV87" i="1"/>
  <c r="BV88" i="1"/>
  <c r="BV89" i="1"/>
  <c r="BV90" i="1"/>
  <c r="BV91" i="1"/>
  <c r="BV92" i="1"/>
  <c r="BV93" i="1"/>
  <c r="BV94" i="1"/>
  <c r="BV95" i="1"/>
  <c r="BV96" i="1"/>
  <c r="BV97" i="1"/>
  <c r="BV98" i="1"/>
  <c r="BV99" i="1"/>
  <c r="BV100" i="1"/>
  <c r="BV101" i="1"/>
  <c r="BV102" i="1"/>
  <c r="BV103" i="1"/>
  <c r="BV104" i="1"/>
  <c r="BV105" i="1"/>
  <c r="BV106" i="1"/>
  <c r="BV107" i="1"/>
  <c r="BV108" i="1"/>
  <c r="BV109" i="1"/>
  <c r="BV110" i="1"/>
  <c r="BV111" i="1"/>
  <c r="BV112" i="1"/>
  <c r="BV113" i="1"/>
  <c r="BV114" i="1"/>
  <c r="BV115" i="1"/>
  <c r="BV116" i="1"/>
  <c r="BV117" i="1"/>
  <c r="BV118" i="1"/>
  <c r="BV119" i="1"/>
  <c r="BV120" i="1"/>
  <c r="BV121" i="1"/>
  <c r="BV122" i="1"/>
  <c r="BV123" i="1"/>
  <c r="BV124" i="1"/>
  <c r="BV125" i="1"/>
  <c r="BV126" i="1"/>
  <c r="BV127" i="1"/>
  <c r="BV128" i="1"/>
  <c r="BV129" i="1"/>
  <c r="BV130" i="1"/>
  <c r="BV131" i="1"/>
  <c r="BV132" i="1"/>
  <c r="BV133" i="1"/>
  <c r="BV134" i="1"/>
  <c r="BV135" i="1"/>
  <c r="BV136" i="1"/>
  <c r="BV137" i="1"/>
  <c r="BV138" i="1"/>
  <c r="BV139" i="1"/>
  <c r="BV140" i="1"/>
  <c r="BV141" i="1"/>
  <c r="BV142" i="1"/>
  <c r="BV143" i="1"/>
  <c r="BV144" i="1"/>
  <c r="BV145" i="1"/>
  <c r="BV146" i="1"/>
  <c r="BV147" i="1"/>
  <c r="BV148" i="1"/>
  <c r="BV149" i="1"/>
  <c r="BV150" i="1"/>
  <c r="BV151" i="1"/>
  <c r="BV152" i="1"/>
  <c r="BV153" i="1"/>
  <c r="BV154" i="1"/>
  <c r="BV155" i="1"/>
  <c r="BV156" i="1"/>
  <c r="BV157" i="1"/>
  <c r="BV158" i="1"/>
  <c r="BV159" i="1"/>
  <c r="BV160" i="1"/>
  <c r="BV161" i="1"/>
  <c r="BV162" i="1"/>
  <c r="BV163" i="1"/>
  <c r="BV164" i="1"/>
  <c r="BV165" i="1"/>
  <c r="BV166" i="1"/>
  <c r="BV167" i="1"/>
  <c r="BV168" i="1"/>
  <c r="BV169" i="1"/>
  <c r="BV170" i="1"/>
  <c r="BV171" i="1"/>
  <c r="BV172" i="1"/>
  <c r="BV173" i="1"/>
  <c r="BV174" i="1"/>
  <c r="BV175" i="1"/>
  <c r="BV176" i="1"/>
  <c r="BW78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U110" i="1"/>
  <c r="BU111" i="1"/>
  <c r="BU112" i="1"/>
  <c r="BU113" i="1"/>
  <c r="BU114" i="1"/>
  <c r="BU115" i="1"/>
  <c r="BU116" i="1"/>
  <c r="BU117" i="1"/>
  <c r="BU118" i="1"/>
  <c r="BU119" i="1"/>
  <c r="BU120" i="1"/>
  <c r="BU121" i="1"/>
  <c r="BU122" i="1"/>
  <c r="BU123" i="1"/>
  <c r="BU124" i="1"/>
  <c r="BU125" i="1"/>
  <c r="BU126" i="1"/>
  <c r="BU127" i="1"/>
  <c r="BU128" i="1"/>
  <c r="BU129" i="1"/>
  <c r="BU130" i="1"/>
  <c r="BU131" i="1"/>
  <c r="BU132" i="1"/>
  <c r="BU133" i="1"/>
  <c r="BU134" i="1"/>
  <c r="BU135" i="1"/>
  <c r="BU136" i="1"/>
  <c r="BU137" i="1"/>
  <c r="BU138" i="1"/>
  <c r="BU139" i="1"/>
  <c r="BU140" i="1"/>
  <c r="BU141" i="1"/>
  <c r="BU142" i="1"/>
  <c r="BU143" i="1"/>
  <c r="BU144" i="1"/>
  <c r="BU145" i="1"/>
  <c r="BU146" i="1"/>
  <c r="BU147" i="1"/>
  <c r="BU148" i="1"/>
  <c r="BU149" i="1"/>
  <c r="BU150" i="1"/>
  <c r="BU151" i="1"/>
  <c r="BU152" i="1"/>
  <c r="BU153" i="1"/>
  <c r="BU154" i="1"/>
  <c r="BU155" i="1"/>
  <c r="BU156" i="1"/>
  <c r="BU157" i="1"/>
  <c r="BU158" i="1"/>
  <c r="BU159" i="1"/>
  <c r="BU160" i="1"/>
  <c r="BU161" i="1"/>
  <c r="BU162" i="1"/>
  <c r="BU163" i="1"/>
  <c r="BU164" i="1"/>
  <c r="BU165" i="1"/>
  <c r="BU166" i="1"/>
  <c r="BU167" i="1"/>
  <c r="BU168" i="1"/>
  <c r="BU169" i="1"/>
  <c r="BU170" i="1"/>
  <c r="BU171" i="1"/>
  <c r="BU172" i="1"/>
  <c r="BU173" i="1"/>
  <c r="BU174" i="1"/>
  <c r="BU175" i="1"/>
  <c r="BU77" i="1"/>
  <c r="BU78" i="1"/>
  <c r="BU79" i="1"/>
  <c r="CY106" i="1"/>
  <c r="CX105" i="1"/>
  <c r="CW104" i="1"/>
  <c r="CV103" i="1"/>
  <c r="CU102" i="1"/>
  <c r="CT101" i="1"/>
  <c r="CS100" i="1"/>
  <c r="CR99" i="1"/>
  <c r="CQ98" i="1"/>
  <c r="CP97" i="1"/>
  <c r="CO96" i="1"/>
  <c r="CN95" i="1"/>
  <c r="CM94" i="1"/>
  <c r="CL93" i="1"/>
  <c r="CK92" i="1"/>
  <c r="CJ91" i="1"/>
  <c r="CI90" i="1"/>
  <c r="CH89" i="1"/>
  <c r="CG88" i="1"/>
  <c r="CF87" i="1"/>
  <c r="CE86" i="1"/>
  <c r="CD85" i="1"/>
  <c r="CC84" i="1"/>
  <c r="CB83" i="1"/>
  <c r="CA82" i="1"/>
  <c r="BZ81" i="1"/>
  <c r="BY80" i="1"/>
  <c r="BX79" i="1"/>
  <c r="BV77" i="1"/>
  <c r="BU76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T118" i="1"/>
  <c r="BT119" i="1"/>
  <c r="BT120" i="1"/>
  <c r="BT121" i="1"/>
  <c r="BT122" i="1"/>
  <c r="BT123" i="1"/>
  <c r="BT124" i="1"/>
  <c r="BT125" i="1"/>
  <c r="BT126" i="1"/>
  <c r="BT127" i="1"/>
  <c r="BT128" i="1"/>
  <c r="BT129" i="1"/>
  <c r="BT130" i="1"/>
  <c r="BT131" i="1"/>
  <c r="BT132" i="1"/>
  <c r="BT133" i="1"/>
  <c r="BT134" i="1"/>
  <c r="BT135" i="1"/>
  <c r="BT136" i="1"/>
  <c r="BT137" i="1"/>
  <c r="BT138" i="1"/>
  <c r="BT139" i="1"/>
  <c r="BT140" i="1"/>
  <c r="BT141" i="1"/>
  <c r="BT142" i="1"/>
  <c r="BT143" i="1"/>
  <c r="BT144" i="1"/>
  <c r="BT145" i="1"/>
  <c r="BT146" i="1"/>
  <c r="BT147" i="1"/>
  <c r="BT148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69" i="1"/>
  <c r="BT170" i="1"/>
  <c r="BT171" i="1"/>
  <c r="BT172" i="1"/>
  <c r="BT173" i="1"/>
  <c r="BT174" i="1"/>
  <c r="BT75" i="1"/>
  <c r="BV76" i="1"/>
  <c r="BW77" i="1" s="1"/>
  <c r="BX78" i="1" s="1"/>
  <c r="BY79" i="1" s="1"/>
  <c r="BZ80" i="1" s="1"/>
  <c r="CA81" i="1" s="1"/>
  <c r="CB82" i="1" s="1"/>
  <c r="CC83" i="1" s="1"/>
  <c r="CD84" i="1" s="1"/>
  <c r="CE85" i="1" s="1"/>
  <c r="CF86" i="1" s="1"/>
  <c r="CG87" i="1" s="1"/>
  <c r="CH88" i="1" s="1"/>
  <c r="CI89" i="1" s="1"/>
  <c r="CJ90" i="1" s="1"/>
  <c r="CK91" i="1" s="1"/>
  <c r="CL92" i="1" s="1"/>
  <c r="CM93" i="1" s="1"/>
  <c r="CN94" i="1" s="1"/>
  <c r="CO95" i="1" s="1"/>
  <c r="CP96" i="1" s="1"/>
  <c r="CQ97" i="1" s="1"/>
  <c r="CR98" i="1" s="1"/>
  <c r="CS99" i="1" s="1"/>
  <c r="CT100" i="1" s="1"/>
  <c r="CU101" i="1" s="1"/>
  <c r="CV102" i="1" s="1"/>
  <c r="CW103" i="1" s="1"/>
  <c r="CX104" i="1" s="1"/>
  <c r="CY105" i="1" s="1"/>
  <c r="BU75" i="1"/>
  <c r="BT74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73" i="1"/>
  <c r="BQ74" i="1"/>
  <c r="BQ75" i="1"/>
  <c r="BQ76" i="1"/>
  <c r="BQ77" i="1"/>
  <c r="BQ72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46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33" i="1"/>
  <c r="W34" i="1"/>
  <c r="W28" i="1"/>
  <c r="W29" i="1"/>
  <c r="W30" i="1"/>
  <c r="W31" i="1"/>
  <c r="W32" i="1"/>
  <c r="W27" i="1"/>
  <c r="W26" i="1"/>
  <c r="C96" i="1" l="1"/>
  <c r="C97" i="1"/>
  <c r="C98" i="1"/>
  <c r="C99" i="1"/>
  <c r="C100" i="1"/>
  <c r="C101" i="1"/>
  <c r="C102" i="1"/>
  <c r="C103" i="1"/>
  <c r="C104" i="1"/>
  <c r="C105" i="1"/>
  <c r="C89" i="1"/>
  <c r="C90" i="1"/>
  <c r="C91" i="1"/>
  <c r="C92" i="1"/>
  <c r="C93" i="1"/>
  <c r="C94" i="1"/>
  <c r="C95" i="1"/>
  <c r="C80" i="1"/>
  <c r="C81" i="1"/>
  <c r="C82" i="1"/>
  <c r="C83" i="1"/>
  <c r="C84" i="1"/>
  <c r="C85" i="1"/>
  <c r="C86" i="1"/>
  <c r="C87" i="1"/>
  <c r="C88" i="1"/>
  <c r="C69" i="1"/>
  <c r="C70" i="1"/>
  <c r="C71" i="1"/>
  <c r="C72" i="1"/>
  <c r="C73" i="1"/>
  <c r="C74" i="1"/>
  <c r="C75" i="1"/>
  <c r="C76" i="1"/>
  <c r="C77" i="1"/>
  <c r="C78" i="1"/>
  <c r="C79" i="1"/>
  <c r="C60" i="1"/>
  <c r="C61" i="1"/>
  <c r="C62" i="1"/>
  <c r="C63" i="1"/>
  <c r="C64" i="1"/>
  <c r="C65" i="1"/>
  <c r="C66" i="1"/>
  <c r="C67" i="1"/>
  <c r="C68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B37" i="3" l="1"/>
  <c r="B36" i="3"/>
  <c r="B35" i="3"/>
  <c r="B34" i="3"/>
  <c r="A34" i="3"/>
  <c r="A35" i="3" s="1"/>
  <c r="A36" i="3" s="1"/>
  <c r="A37" i="3" s="1"/>
  <c r="A7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6" i="3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5" i="3"/>
  <c r="C33" i="1" l="1"/>
  <c r="C32" i="1"/>
  <c r="C31" i="1"/>
  <c r="C30" i="1"/>
  <c r="C29" i="1"/>
  <c r="C28" i="1"/>
  <c r="C27" i="1"/>
  <c r="C26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7" i="1"/>
  <c r="C6" i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D3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BV75" i="2"/>
  <c r="BW76" i="2" s="1"/>
  <c r="BX77" i="2" s="1"/>
  <c r="BY78" i="2" s="1"/>
  <c r="BZ79" i="2" s="1"/>
  <c r="CA80" i="2" s="1"/>
  <c r="CB81" i="2" s="1"/>
  <c r="CC82" i="2" s="1"/>
  <c r="CD83" i="2" s="1"/>
  <c r="CE84" i="2" s="1"/>
  <c r="CF85" i="2" s="1"/>
  <c r="CG86" i="2" s="1"/>
  <c r="CH87" i="2" s="1"/>
  <c r="CI88" i="2" s="1"/>
  <c r="CJ89" i="2" s="1"/>
  <c r="CK90" i="2" s="1"/>
  <c r="CL91" i="2" s="1"/>
  <c r="CM92" i="2" s="1"/>
  <c r="CN93" i="2" s="1"/>
  <c r="CO94" i="2" s="1"/>
  <c r="CP95" i="2" s="1"/>
  <c r="CQ96" i="2" s="1"/>
  <c r="CR97" i="2" s="1"/>
  <c r="CS98" i="2" s="1"/>
  <c r="CT99" i="2" s="1"/>
  <c r="CU100" i="2" s="1"/>
  <c r="CV101" i="2" s="1"/>
  <c r="CW102" i="2" s="1"/>
  <c r="CX103" i="2" s="1"/>
  <c r="CY104" i="2" s="1"/>
  <c r="CZ105" i="2" s="1"/>
</calcChain>
</file>

<file path=xl/sharedStrings.xml><?xml version="1.0" encoding="utf-8"?>
<sst xmlns="http://schemas.openxmlformats.org/spreadsheetml/2006/main" count="30" uniqueCount="14">
  <si>
    <t>methane breakdown</t>
  </si>
  <si>
    <t>C O2 breakdown</t>
  </si>
  <si>
    <t>methane</t>
  </si>
  <si>
    <t>warming</t>
  </si>
  <si>
    <t>x120</t>
  </si>
  <si>
    <t>breakdown</t>
  </si>
  <si>
    <t>CO2</t>
  </si>
  <si>
    <t>&amp;warming</t>
  </si>
  <si>
    <t>co2</t>
  </si>
  <si>
    <t>curve</t>
  </si>
  <si>
    <t>Mtns</t>
  </si>
  <si>
    <t>cumu</t>
  </si>
  <si>
    <t>warming 2019-2050 of methane and CO2</t>
  </si>
  <si>
    <t xml:space="preserve">  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</si>
</sst>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Warming by methane and CO2 over 100 years 1950-2050 with 3% annual reduction from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Methane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Sheet1!$DA$5:$DA$105</c:f>
              <c:numCache>
                <c:formatCode>General</c:formatCode>
                <c:ptCount val="1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</c:numCache>
            </c:numRef>
          </c:cat>
          <c:val>
            <c:numRef>
              <c:f>Sheet1!$DB$5:$DB$105</c:f>
              <c:numCache>
                <c:formatCode>General</c:formatCode>
                <c:ptCount val="101"/>
                <c:pt idx="0">
                  <c:v>108</c:v>
                </c:pt>
                <c:pt idx="1">
                  <c:v>207.36</c:v>
                </c:pt>
                <c:pt idx="2">
                  <c:v>299.15999999999997</c:v>
                </c:pt>
                <c:pt idx="3">
                  <c:v>382.85999999999996</c:v>
                </c:pt>
                <c:pt idx="4">
                  <c:v>461.7</c:v>
                </c:pt>
                <c:pt idx="5">
                  <c:v>534.06000000000006</c:v>
                </c:pt>
                <c:pt idx="6">
                  <c:v>601.0200000000001</c:v>
                </c:pt>
                <c:pt idx="7">
                  <c:v>663.12000000000012</c:v>
                </c:pt>
                <c:pt idx="8">
                  <c:v>719.82</c:v>
                </c:pt>
                <c:pt idx="9">
                  <c:v>771.66000000000008</c:v>
                </c:pt>
                <c:pt idx="10">
                  <c:v>820.2600000000001</c:v>
                </c:pt>
                <c:pt idx="11">
                  <c:v>864.54000000000019</c:v>
                </c:pt>
                <c:pt idx="12">
                  <c:v>905.04</c:v>
                </c:pt>
                <c:pt idx="13">
                  <c:v>942.84</c:v>
                </c:pt>
                <c:pt idx="14">
                  <c:v>977.4</c:v>
                </c:pt>
                <c:pt idx="15">
                  <c:v>1008.72</c:v>
                </c:pt>
                <c:pt idx="16">
                  <c:v>1037.8799999999999</c:v>
                </c:pt>
                <c:pt idx="17">
                  <c:v>1064.8800000000001</c:v>
                </c:pt>
                <c:pt idx="18">
                  <c:v>1089.72</c:v>
                </c:pt>
                <c:pt idx="19">
                  <c:v>1112.94</c:v>
                </c:pt>
                <c:pt idx="20">
                  <c:v>1140.5399999999997</c:v>
                </c:pt>
                <c:pt idx="21">
                  <c:v>1166.04</c:v>
                </c:pt>
                <c:pt idx="22">
                  <c:v>1189.5</c:v>
                </c:pt>
                <c:pt idx="23">
                  <c:v>1211.4299999999998</c:v>
                </c:pt>
                <c:pt idx="24">
                  <c:v>1231.47</c:v>
                </c:pt>
                <c:pt idx="25">
                  <c:v>1250.0700000000002</c:v>
                </c:pt>
                <c:pt idx="26">
                  <c:v>1266.75</c:v>
                </c:pt>
                <c:pt idx="27">
                  <c:v>1282.08</c:v>
                </c:pt>
                <c:pt idx="28">
                  <c:v>1296.57</c:v>
                </c:pt>
                <c:pt idx="29">
                  <c:v>1309.1699999999998</c:v>
                </c:pt>
                <c:pt idx="30">
                  <c:v>1321.05</c:v>
                </c:pt>
                <c:pt idx="31">
                  <c:v>1332.15</c:v>
                </c:pt>
                <c:pt idx="32">
                  <c:v>1320.9</c:v>
                </c:pt>
                <c:pt idx="33">
                  <c:v>1352.1599999999999</c:v>
                </c:pt>
                <c:pt idx="34">
                  <c:v>1361.1</c:v>
                </c:pt>
                <c:pt idx="35">
                  <c:v>1369.32</c:v>
                </c:pt>
                <c:pt idx="36">
                  <c:v>1376.88</c:v>
                </c:pt>
                <c:pt idx="37">
                  <c:v>1383.78</c:v>
                </c:pt>
                <c:pt idx="38">
                  <c:v>1390.02</c:v>
                </c:pt>
                <c:pt idx="39">
                  <c:v>1395.63</c:v>
                </c:pt>
                <c:pt idx="40">
                  <c:v>1433.3340000000003</c:v>
                </c:pt>
                <c:pt idx="41">
                  <c:v>1468.14</c:v>
                </c:pt>
                <c:pt idx="42">
                  <c:v>1500.3720000000003</c:v>
                </c:pt>
                <c:pt idx="43">
                  <c:v>1529.8980000000001</c:v>
                </c:pt>
                <c:pt idx="44">
                  <c:v>1557.6599999999999</c:v>
                </c:pt>
                <c:pt idx="45">
                  <c:v>1583.2020000000002</c:v>
                </c:pt>
                <c:pt idx="46">
                  <c:v>1606.8179999999998</c:v>
                </c:pt>
                <c:pt idx="47">
                  <c:v>1628.7000000000003</c:v>
                </c:pt>
                <c:pt idx="48">
                  <c:v>1648.7159999999999</c:v>
                </c:pt>
                <c:pt idx="49">
                  <c:v>1666.9680000000001</c:v>
                </c:pt>
                <c:pt idx="50">
                  <c:v>1684.1100000000001</c:v>
                </c:pt>
                <c:pt idx="51">
                  <c:v>1699.818</c:v>
                </c:pt>
                <c:pt idx="52">
                  <c:v>1714.2539999999997</c:v>
                </c:pt>
                <c:pt idx="53">
                  <c:v>1727.7419999999997</c:v>
                </c:pt>
                <c:pt idx="54">
                  <c:v>1740.1199999999997</c:v>
                </c:pt>
                <c:pt idx="55">
                  <c:v>1751.3879999999999</c:v>
                </c:pt>
                <c:pt idx="56">
                  <c:v>1761.87</c:v>
                </c:pt>
                <c:pt idx="57">
                  <c:v>1771.566</c:v>
                </c:pt>
                <c:pt idx="58">
                  <c:v>1780.4759999999999</c:v>
                </c:pt>
                <c:pt idx="59">
                  <c:v>1788.7619999999999</c:v>
                </c:pt>
                <c:pt idx="60">
                  <c:v>1796.5499999999997</c:v>
                </c:pt>
                <c:pt idx="61">
                  <c:v>1803.7319999999997</c:v>
                </c:pt>
                <c:pt idx="62">
                  <c:v>1810.4159999999997</c:v>
                </c:pt>
                <c:pt idx="63">
                  <c:v>1816.6559999999999</c:v>
                </c:pt>
                <c:pt idx="64">
                  <c:v>1822.3979999999997</c:v>
                </c:pt>
                <c:pt idx="65">
                  <c:v>1827.6959999999999</c:v>
                </c:pt>
                <c:pt idx="66">
                  <c:v>1830.0959999999995</c:v>
                </c:pt>
                <c:pt idx="67">
                  <c:v>1832.2439999999995</c:v>
                </c:pt>
                <c:pt idx="68">
                  <c:v>1834.3859999999993</c:v>
                </c:pt>
                <c:pt idx="69">
                  <c:v>1831.7819999999997</c:v>
                </c:pt>
                <c:pt idx="70">
                  <c:v>1825.2731999999996</c:v>
                </c:pt>
                <c:pt idx="71">
                  <c:v>1815.1965119999995</c:v>
                </c:pt>
                <c:pt idx="72">
                  <c:v>1802.0581646399999</c:v>
                </c:pt>
                <c:pt idx="73">
                  <c:v>1786.1298997007998</c:v>
                </c:pt>
                <c:pt idx="74">
                  <c:v>1767.7119607097757</c:v>
                </c:pt>
                <c:pt idx="75">
                  <c:v>1747.0832896484824</c:v>
                </c:pt>
                <c:pt idx="76">
                  <c:v>1724.5300837590278</c:v>
                </c:pt>
                <c:pt idx="77">
                  <c:v>1700.2521204462569</c:v>
                </c:pt>
                <c:pt idx="78">
                  <c:v>1674.5970662728696</c:v>
                </c:pt>
                <c:pt idx="79">
                  <c:v>1647.7154740446833</c:v>
                </c:pt>
                <c:pt idx="80">
                  <c:v>1619.8917399833426</c:v>
                </c:pt>
                <c:pt idx="81">
                  <c:v>1588.5508809838425</c:v>
                </c:pt>
                <c:pt idx="82">
                  <c:v>1559.5284519543272</c:v>
                </c:pt>
                <c:pt idx="83">
                  <c:v>1530.0176912356976</c:v>
                </c:pt>
                <c:pt idx="84">
                  <c:v>1499.9515420986265</c:v>
                </c:pt>
                <c:pt idx="85">
                  <c:v>1469.6405703156674</c:v>
                </c:pt>
                <c:pt idx="86">
                  <c:v>1439.1334578061978</c:v>
                </c:pt>
                <c:pt idx="87">
                  <c:v>1408.5128243520116</c:v>
                </c:pt>
                <c:pt idx="88">
                  <c:v>1377.8866393814515</c:v>
                </c:pt>
                <c:pt idx="89">
                  <c:v>1347.161569820008</c:v>
                </c:pt>
                <c:pt idx="90">
                  <c:v>1316.5274540054079</c:v>
                </c:pt>
                <c:pt idx="91">
                  <c:v>1286.1037676652454</c:v>
                </c:pt>
                <c:pt idx="92">
                  <c:v>1255.9044739552878</c:v>
                </c:pt>
                <c:pt idx="93">
                  <c:v>1225.9651675566297</c:v>
                </c:pt>
                <c:pt idx="94">
                  <c:v>1196.3318468299306</c:v>
                </c:pt>
                <c:pt idx="95">
                  <c:v>1167.0842280250326</c:v>
                </c:pt>
                <c:pt idx="96">
                  <c:v>1138.1999335442815</c:v>
                </c:pt>
                <c:pt idx="97">
                  <c:v>1109.7124882579531</c:v>
                </c:pt>
                <c:pt idx="98">
                  <c:v>1081.6725338702147</c:v>
                </c:pt>
                <c:pt idx="99">
                  <c:v>1054.0876353341082</c:v>
                </c:pt>
                <c:pt idx="100">
                  <c:v>1026.9959953140849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5-4163-86A4-2DA7D5E8CD85}"/>
            </c:ext>
          </c:extLst>
        </c:ser>
        <c:ser>
          <c:idx val="1"/>
          <c:order val="1"/>
          <c:tx>
            <c:v>CO2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Sheet1!$DA$5:$DA$105</c:f>
              <c:numCache>
                <c:formatCode>General</c:formatCode>
                <c:ptCount val="1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</c:numCache>
            </c:numRef>
          </c:cat>
          <c:val>
            <c:numRef>
              <c:f>Sheet1!$DC$5:$DC$105</c:f>
              <c:numCache>
                <c:formatCode>General</c:formatCode>
                <c:ptCount val="101"/>
                <c:pt idx="0">
                  <c:v>9</c:v>
                </c:pt>
                <c:pt idx="1">
                  <c:v>16.875</c:v>
                </c:pt>
                <c:pt idx="2">
                  <c:v>24.164999999999999</c:v>
                </c:pt>
                <c:pt idx="3">
                  <c:v>31.14</c:v>
                </c:pt>
                <c:pt idx="4">
                  <c:v>38.89</c:v>
                </c:pt>
                <c:pt idx="5">
                  <c:v>46.335000000000001</c:v>
                </c:pt>
                <c:pt idx="6">
                  <c:v>53.625</c:v>
                </c:pt>
                <c:pt idx="7">
                  <c:v>60.7</c:v>
                </c:pt>
                <c:pt idx="8">
                  <c:v>67.569999999999993</c:v>
                </c:pt>
                <c:pt idx="9">
                  <c:v>74.375</c:v>
                </c:pt>
                <c:pt idx="10">
                  <c:v>82.289999999999992</c:v>
                </c:pt>
                <c:pt idx="11">
                  <c:v>90.228749999999991</c:v>
                </c:pt>
                <c:pt idx="12">
                  <c:v>98.157600000000002</c:v>
                </c:pt>
                <c:pt idx="13">
                  <c:v>106.37014999999998</c:v>
                </c:pt>
                <c:pt idx="14">
                  <c:v>115.28285</c:v>
                </c:pt>
                <c:pt idx="15">
                  <c:v>124.45610000000002</c:v>
                </c:pt>
                <c:pt idx="16">
                  <c:v>133.63339999999999</c:v>
                </c:pt>
                <c:pt idx="17">
                  <c:v>142.267</c:v>
                </c:pt>
                <c:pt idx="18">
                  <c:v>150.50164999999998</c:v>
                </c:pt>
                <c:pt idx="19">
                  <c:v>159.44794999999999</c:v>
                </c:pt>
                <c:pt idx="20">
                  <c:v>168.12370000000004</c:v>
                </c:pt>
                <c:pt idx="21">
                  <c:v>177.48174999999998</c:v>
                </c:pt>
                <c:pt idx="22">
                  <c:v>187.74190000000002</c:v>
                </c:pt>
                <c:pt idx="23">
                  <c:v>199.70735000000002</c:v>
                </c:pt>
                <c:pt idx="24">
                  <c:v>211.77620000000005</c:v>
                </c:pt>
                <c:pt idx="25">
                  <c:v>222.95274999999995</c:v>
                </c:pt>
                <c:pt idx="26">
                  <c:v>234.89874999999995</c:v>
                </c:pt>
                <c:pt idx="27">
                  <c:v>247.6223</c:v>
                </c:pt>
                <c:pt idx="28">
                  <c:v>257.69960000000003</c:v>
                </c:pt>
                <c:pt idx="29">
                  <c:v>266.27785</c:v>
                </c:pt>
                <c:pt idx="30">
                  <c:v>275.91390000000007</c:v>
                </c:pt>
                <c:pt idx="31">
                  <c:v>284.47454999999997</c:v>
                </c:pt>
                <c:pt idx="32">
                  <c:v>294.75914999999992</c:v>
                </c:pt>
                <c:pt idx="33">
                  <c:v>304.53114999999997</c:v>
                </c:pt>
                <c:pt idx="34">
                  <c:v>315.43905000000007</c:v>
                </c:pt>
                <c:pt idx="35">
                  <c:v>328.56264999999996</c:v>
                </c:pt>
                <c:pt idx="36">
                  <c:v>342.34325000000001</c:v>
                </c:pt>
                <c:pt idx="37">
                  <c:v>356.85870000000011</c:v>
                </c:pt>
                <c:pt idx="38">
                  <c:v>372.22264999999993</c:v>
                </c:pt>
                <c:pt idx="39">
                  <c:v>387.11095000000006</c:v>
                </c:pt>
                <c:pt idx="40">
                  <c:v>401.75725</c:v>
                </c:pt>
                <c:pt idx="41">
                  <c:v>416.91520000000003</c:v>
                </c:pt>
                <c:pt idx="42">
                  <c:v>433.67030000000005</c:v>
                </c:pt>
                <c:pt idx="43">
                  <c:v>449.51695000000001</c:v>
                </c:pt>
                <c:pt idx="44">
                  <c:v>465.32594999999986</c:v>
                </c:pt>
                <c:pt idx="45">
                  <c:v>481.12070000000011</c:v>
                </c:pt>
                <c:pt idx="46">
                  <c:v>497.94060000000002</c:v>
                </c:pt>
                <c:pt idx="47">
                  <c:v>516.3069999999999</c:v>
                </c:pt>
                <c:pt idx="48">
                  <c:v>532.73944999999992</c:v>
                </c:pt>
                <c:pt idx="49">
                  <c:v>550.56224999999995</c:v>
                </c:pt>
                <c:pt idx="50">
                  <c:v>568.85344999999995</c:v>
                </c:pt>
                <c:pt idx="51">
                  <c:v>588.92989999999998</c:v>
                </c:pt>
                <c:pt idx="52">
                  <c:v>608.64289999999994</c:v>
                </c:pt>
                <c:pt idx="53">
                  <c:v>629.65685000000008</c:v>
                </c:pt>
                <c:pt idx="54">
                  <c:v>649.6717000000001</c:v>
                </c:pt>
                <c:pt idx="55">
                  <c:v>670.99789999999996</c:v>
                </c:pt>
                <c:pt idx="56">
                  <c:v>691.72725000000003</c:v>
                </c:pt>
                <c:pt idx="57">
                  <c:v>711.22325000000001</c:v>
                </c:pt>
                <c:pt idx="58">
                  <c:v>731.49670000000003</c:v>
                </c:pt>
                <c:pt idx="59">
                  <c:v>748.64165000000003</c:v>
                </c:pt>
                <c:pt idx="60">
                  <c:v>766.08299999999997</c:v>
                </c:pt>
                <c:pt idx="61">
                  <c:v>782.69215000000008</c:v>
                </c:pt>
                <c:pt idx="62">
                  <c:v>800.87540000000024</c:v>
                </c:pt>
                <c:pt idx="63">
                  <c:v>818.00750000000005</c:v>
                </c:pt>
                <c:pt idx="64">
                  <c:v>835.4380500000002</c:v>
                </c:pt>
                <c:pt idx="65">
                  <c:v>852.8993499999998</c:v>
                </c:pt>
                <c:pt idx="66">
                  <c:v>868.7747499999997</c:v>
                </c:pt>
                <c:pt idx="67">
                  <c:v>884.64679999999987</c:v>
                </c:pt>
                <c:pt idx="68">
                  <c:v>900.43515000000014</c:v>
                </c:pt>
                <c:pt idx="69">
                  <c:v>916.12340000000006</c:v>
                </c:pt>
                <c:pt idx="70">
                  <c:v>930.63580000000002</c:v>
                </c:pt>
                <c:pt idx="71">
                  <c:v>944.16768400000001</c:v>
                </c:pt>
                <c:pt idx="72">
                  <c:v>956.81011157999978</c:v>
                </c:pt>
                <c:pt idx="73">
                  <c:v>968.63786023259991</c:v>
                </c:pt>
                <c:pt idx="74">
                  <c:v>979.74025452562194</c:v>
                </c:pt>
                <c:pt idx="75">
                  <c:v>990.12414528985335</c:v>
                </c:pt>
                <c:pt idx="76">
                  <c:v>999.84179883115769</c:v>
                </c:pt>
                <c:pt idx="77">
                  <c:v>1008.879786166223</c:v>
                </c:pt>
                <c:pt idx="78">
                  <c:v>1017.3459022812361</c:v>
                </c:pt>
                <c:pt idx="79">
                  <c:v>1025.221465412799</c:v>
                </c:pt>
                <c:pt idx="80">
                  <c:v>1032.5206963504152</c:v>
                </c:pt>
                <c:pt idx="81">
                  <c:v>1039.2655477599028</c:v>
                </c:pt>
                <c:pt idx="82">
                  <c:v>1045.5168935271058</c:v>
                </c:pt>
                <c:pt idx="83">
                  <c:v>1051.2697381212922</c:v>
                </c:pt>
                <c:pt idx="84">
                  <c:v>1056.5579659776536</c:v>
                </c:pt>
                <c:pt idx="85">
                  <c:v>1061.4114708983243</c:v>
                </c:pt>
                <c:pt idx="86">
                  <c:v>1065.8804254713746</c:v>
                </c:pt>
                <c:pt idx="87">
                  <c:v>1069.9908505072335</c:v>
                </c:pt>
                <c:pt idx="88">
                  <c:v>1073.719464492016</c:v>
                </c:pt>
                <c:pt idx="89">
                  <c:v>1077.1873530572552</c:v>
                </c:pt>
                <c:pt idx="90">
                  <c:v>1080.3747284655381</c:v>
                </c:pt>
                <c:pt idx="91">
                  <c:v>1083.2899991115719</c:v>
                </c:pt>
                <c:pt idx="92">
                  <c:v>1085.9025590382244</c:v>
                </c:pt>
                <c:pt idx="93">
                  <c:v>1088.2311174670781</c:v>
                </c:pt>
                <c:pt idx="94">
                  <c:v>1090.2957783430659</c:v>
                </c:pt>
                <c:pt idx="95">
                  <c:v>1092.1360898927735</c:v>
                </c:pt>
                <c:pt idx="96">
                  <c:v>1093.6573241959904</c:v>
                </c:pt>
                <c:pt idx="97">
                  <c:v>1094.9619267701107</c:v>
                </c:pt>
                <c:pt idx="98">
                  <c:v>1096.0590561670074</c:v>
                </c:pt>
                <c:pt idx="99">
                  <c:v>1096.927013581997</c:v>
                </c:pt>
                <c:pt idx="100">
                  <c:v>1097.6046624745372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5-4163-86A4-2DA7D5E8C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123232"/>
        <c:axId val="398131432"/>
      </c:lineChart>
      <c:catAx>
        <c:axId val="39812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131432"/>
        <c:crosses val="autoZero"/>
        <c:auto val="1"/>
        <c:lblAlgn val="ctr"/>
        <c:lblOffset val="100"/>
        <c:noMultiLvlLbl val="0"/>
      </c:catAx>
      <c:valAx>
        <c:axId val="39813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12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nz warming 2019-2050 for methane and CO2 with 3% annual reduction from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Sheet4!$AI$5:$AI$36</c:f>
              <c:numCache>
                <c:formatCode>General</c:formatCode>
                <c:ptCount val="3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</c:numCache>
            </c:numRef>
          </c:cat>
          <c:val>
            <c:numRef>
              <c:f>Sheet4!$AJ$5:$AJ$36</c:f>
              <c:numCache>
                <c:formatCode>0.00</c:formatCode>
                <c:ptCount val="32"/>
                <c:pt idx="0">
                  <c:v>139.67999999999998</c:v>
                </c:pt>
                <c:pt idx="1">
                  <c:v>263.99520000000001</c:v>
                </c:pt>
                <c:pt idx="2">
                  <c:v>374.794512</c:v>
                </c:pt>
                <c:pt idx="3">
                  <c:v>471.78016464000001</c:v>
                </c:pt>
                <c:pt idx="4">
                  <c:v>559.55589970080007</c:v>
                </c:pt>
                <c:pt idx="5">
                  <c:v>636.35796070977608</c:v>
                </c:pt>
                <c:pt idx="6">
                  <c:v>703.80928964848272</c:v>
                </c:pt>
                <c:pt idx="7">
                  <c:v>762.95208375902814</c:v>
                </c:pt>
                <c:pt idx="8">
                  <c:v>813.35012044625728</c:v>
                </c:pt>
                <c:pt idx="9">
                  <c:v>855.97506627286964</c:v>
                </c:pt>
                <c:pt idx="10">
                  <c:v>893.16147404468336</c:v>
                </c:pt>
                <c:pt idx="11">
                  <c:v>923.63853998334298</c:v>
                </c:pt>
                <c:pt idx="12">
                  <c:v>945.5572809838427</c:v>
                </c:pt>
                <c:pt idx="13">
                  <c:v>966.21125195432751</c:v>
                </c:pt>
                <c:pt idx="14">
                  <c:v>982.07969123569774</c:v>
                </c:pt>
                <c:pt idx="15">
                  <c:v>993.19754209862663</c:v>
                </c:pt>
                <c:pt idx="16">
                  <c:v>1001.2253703156679</c:v>
                </c:pt>
                <c:pt idx="17">
                  <c:v>1006.2058578061979</c:v>
                </c:pt>
                <c:pt idx="18">
                  <c:v>1008.227624352012</c:v>
                </c:pt>
                <c:pt idx="19">
                  <c:v>1008.1126393814513</c:v>
                </c:pt>
                <c:pt idx="20">
                  <c:v>1005.893569820008</c:v>
                </c:pt>
                <c:pt idx="21">
                  <c:v>1001.601854005408</c:v>
                </c:pt>
                <c:pt idx="22">
                  <c:v>995.37496766524544</c:v>
                </c:pt>
                <c:pt idx="23">
                  <c:v>987.92887395528794</c:v>
                </c:pt>
                <c:pt idx="24">
                  <c:v>978.59116755662956</c:v>
                </c:pt>
                <c:pt idx="25">
                  <c:v>968.14584682993086</c:v>
                </c:pt>
                <c:pt idx="26">
                  <c:v>955.92262802503274</c:v>
                </c:pt>
                <c:pt idx="27">
                  <c:v>942.64313354428168</c:v>
                </c:pt>
                <c:pt idx="28">
                  <c:v>929.06688825795322</c:v>
                </c:pt>
                <c:pt idx="29">
                  <c:v>913.79853387021467</c:v>
                </c:pt>
                <c:pt idx="30">
                  <c:v>898.28563533410818</c:v>
                </c:pt>
                <c:pt idx="31">
                  <c:v>882.53399531408502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E-4A24-9D62-E5C1CB0CFE3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Sheet4!$AI$5:$AI$36</c:f>
              <c:numCache>
                <c:formatCode>General</c:formatCode>
                <c:ptCount val="3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</c:numCache>
            </c:numRef>
          </c:cat>
          <c:val>
            <c:numRef>
              <c:f>Sheet4!$AK$5:$AK$36</c:f>
              <c:numCache>
                <c:formatCode>0.00</c:formatCode>
                <c:ptCount val="32"/>
                <c:pt idx="0">
                  <c:v>34.46</c:v>
                </c:pt>
                <c:pt idx="1">
                  <c:v>63.578699999999998</c:v>
                </c:pt>
                <c:pt idx="2">
                  <c:v>89.587264000000005</c:v>
                </c:pt>
                <c:pt idx="3">
                  <c:v>113.60301158</c:v>
                </c:pt>
                <c:pt idx="4">
                  <c:v>136.0393902326</c:v>
                </c:pt>
                <c:pt idx="5">
                  <c:v>157.11652452562203</c:v>
                </c:pt>
                <c:pt idx="6">
                  <c:v>177.21241528985331</c:v>
                </c:pt>
                <c:pt idx="7">
                  <c:v>196.01443883115775</c:v>
                </c:pt>
                <c:pt idx="8">
                  <c:v>213.56424616622303</c:v>
                </c:pt>
                <c:pt idx="9">
                  <c:v>230.41116228123633</c:v>
                </c:pt>
                <c:pt idx="10">
                  <c:v>246.41728541279926</c:v>
                </c:pt>
                <c:pt idx="11">
                  <c:v>261.42228635041528</c:v>
                </c:pt>
                <c:pt idx="12">
                  <c:v>275.63460775990279</c:v>
                </c:pt>
                <c:pt idx="13">
                  <c:v>289.07551352710567</c:v>
                </c:pt>
                <c:pt idx="14">
                  <c:v>301.93843812129251</c:v>
                </c:pt>
                <c:pt idx="15">
                  <c:v>313.90378597765368</c:v>
                </c:pt>
                <c:pt idx="16">
                  <c:v>324.9885308983242</c:v>
                </c:pt>
                <c:pt idx="17">
                  <c:v>335.40031547137437</c:v>
                </c:pt>
                <c:pt idx="18">
                  <c:v>345.15075050723317</c:v>
                </c:pt>
                <c:pt idx="19">
                  <c:v>354.43291449201615</c:v>
                </c:pt>
                <c:pt idx="20">
                  <c:v>363.27110305725574</c:v>
                </c:pt>
                <c:pt idx="21">
                  <c:v>371.49892846553792</c:v>
                </c:pt>
                <c:pt idx="22">
                  <c:v>379.30941911157186</c:v>
                </c:pt>
                <c:pt idx="23">
                  <c:v>386.70921903822472</c:v>
                </c:pt>
                <c:pt idx="24">
                  <c:v>393.71383746707795</c:v>
                </c:pt>
                <c:pt idx="25">
                  <c:v>400.1665483430657</c:v>
                </c:pt>
                <c:pt idx="26">
                  <c:v>406.2512398927737</c:v>
                </c:pt>
                <c:pt idx="27">
                  <c:v>411.98346419599051</c:v>
                </c:pt>
                <c:pt idx="28">
                  <c:v>417.36988677011072</c:v>
                </c:pt>
                <c:pt idx="29">
                  <c:v>422.42613616700743</c:v>
                </c:pt>
                <c:pt idx="30">
                  <c:v>426.98650358199723</c:v>
                </c:pt>
                <c:pt idx="31">
                  <c:v>431.23534247453728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E-4A24-9D62-E5C1CB0CF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727504"/>
        <c:axId val="332280448"/>
      </c:lineChart>
      <c:catAx>
        <c:axId val="29272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280448"/>
        <c:crosses val="autoZero"/>
        <c:auto val="1"/>
        <c:lblAlgn val="ctr"/>
        <c:lblOffset val="100"/>
        <c:noMultiLvlLbl val="0"/>
      </c:catAx>
      <c:valAx>
        <c:axId val="3322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Mtns  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72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Annual warming effect of 1Kg of methane vs</a:t>
            </a:r>
            <a:r>
              <a:rPr lang="en-GB" baseline="0"/>
              <a:t> 1 Kg of CO2 emitted in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methane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Sheet3!$A$5:$A$37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Sheet3!$B$5:$B$37</c:f>
              <c:numCache>
                <c:formatCode>General</c:formatCode>
                <c:ptCount val="33"/>
                <c:pt idx="0">
                  <c:v>120</c:v>
                </c:pt>
                <c:pt idx="1">
                  <c:v>110.4</c:v>
                </c:pt>
                <c:pt idx="2">
                  <c:v>102</c:v>
                </c:pt>
                <c:pt idx="3">
                  <c:v>93</c:v>
                </c:pt>
                <c:pt idx="4">
                  <c:v>87.6</c:v>
                </c:pt>
                <c:pt idx="5">
                  <c:v>80.400000000000006</c:v>
                </c:pt>
                <c:pt idx="6">
                  <c:v>74.400000000000006</c:v>
                </c:pt>
                <c:pt idx="7">
                  <c:v>69</c:v>
                </c:pt>
                <c:pt idx="8">
                  <c:v>63</c:v>
                </c:pt>
                <c:pt idx="9">
                  <c:v>57.599999999999994</c:v>
                </c:pt>
                <c:pt idx="10">
                  <c:v>54</c:v>
                </c:pt>
                <c:pt idx="11">
                  <c:v>49.199999999999996</c:v>
                </c:pt>
                <c:pt idx="12">
                  <c:v>45</c:v>
                </c:pt>
                <c:pt idx="13">
                  <c:v>42</c:v>
                </c:pt>
                <c:pt idx="14">
                  <c:v>38.4</c:v>
                </c:pt>
                <c:pt idx="15">
                  <c:v>34.799999999999997</c:v>
                </c:pt>
                <c:pt idx="16">
                  <c:v>32.400000000000006</c:v>
                </c:pt>
                <c:pt idx="17">
                  <c:v>30</c:v>
                </c:pt>
                <c:pt idx="18">
                  <c:v>27.6</c:v>
                </c:pt>
                <c:pt idx="19">
                  <c:v>25.8</c:v>
                </c:pt>
                <c:pt idx="20">
                  <c:v>24</c:v>
                </c:pt>
                <c:pt idx="21">
                  <c:v>22.2</c:v>
                </c:pt>
                <c:pt idx="22">
                  <c:v>20.400000000000002</c:v>
                </c:pt>
                <c:pt idx="23">
                  <c:v>19.2</c:v>
                </c:pt>
                <c:pt idx="24">
                  <c:v>17.399999999999999</c:v>
                </c:pt>
                <c:pt idx="25">
                  <c:v>16.200000000000003</c:v>
                </c:pt>
                <c:pt idx="26">
                  <c:v>15</c:v>
                </c:pt>
                <c:pt idx="27">
                  <c:v>14.399999999999999</c:v>
                </c:pt>
                <c:pt idx="28">
                  <c:v>12.6</c:v>
                </c:pt>
                <c:pt idx="29">
                  <c:v>10.799999999999999</c:v>
                </c:pt>
                <c:pt idx="30">
                  <c:v>10.200000000000001</c:v>
                </c:pt>
                <c:pt idx="31">
                  <c:v>9.6</c:v>
                </c:pt>
                <c:pt idx="3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3-4A6F-8066-5D85B68B3623}"/>
            </c:ext>
          </c:extLst>
        </c:ser>
        <c:ser>
          <c:idx val="1"/>
          <c:order val="1"/>
          <c:tx>
            <c:v>CO2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Sheet3!$A$5:$A$37</c:f>
              <c:numCache>
                <c:formatCode>General</c:formatCode>
                <c:ptCount val="3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</c:numCache>
            </c:numRef>
          </c:cat>
          <c:val>
            <c:numRef>
              <c:f>Sheet3!$C$5:$C$37</c:f>
              <c:numCache>
                <c:formatCode>General</c:formatCode>
                <c:ptCount val="33"/>
                <c:pt idx="0">
                  <c:v>1</c:v>
                </c:pt>
                <c:pt idx="1">
                  <c:v>0.875</c:v>
                </c:pt>
                <c:pt idx="2">
                  <c:v>0.81</c:v>
                </c:pt>
                <c:pt idx="3">
                  <c:v>0.77500000000000002</c:v>
                </c:pt>
                <c:pt idx="4">
                  <c:v>0.75</c:v>
                </c:pt>
                <c:pt idx="5">
                  <c:v>0.73</c:v>
                </c:pt>
                <c:pt idx="6">
                  <c:v>0.72</c:v>
                </c:pt>
                <c:pt idx="7">
                  <c:v>0.7</c:v>
                </c:pt>
                <c:pt idx="8">
                  <c:v>0.68</c:v>
                </c:pt>
                <c:pt idx="9">
                  <c:v>0.67500000000000004</c:v>
                </c:pt>
                <c:pt idx="10">
                  <c:v>0.66500000000000004</c:v>
                </c:pt>
                <c:pt idx="11">
                  <c:v>0.65</c:v>
                </c:pt>
                <c:pt idx="12">
                  <c:v>0.64</c:v>
                </c:pt>
                <c:pt idx="13">
                  <c:v>0.63</c:v>
                </c:pt>
                <c:pt idx="14">
                  <c:v>0.625</c:v>
                </c:pt>
                <c:pt idx="15">
                  <c:v>0.61</c:v>
                </c:pt>
                <c:pt idx="16">
                  <c:v>0.59499999999999997</c:v>
                </c:pt>
                <c:pt idx="17">
                  <c:v>0.58499999999999996</c:v>
                </c:pt>
                <c:pt idx="18">
                  <c:v>0.57499999999999996</c:v>
                </c:pt>
                <c:pt idx="19">
                  <c:v>0.56999999999999995</c:v>
                </c:pt>
                <c:pt idx="20">
                  <c:v>0.56499999999999995</c:v>
                </c:pt>
                <c:pt idx="21">
                  <c:v>0.55500000000000005</c:v>
                </c:pt>
                <c:pt idx="22">
                  <c:v>0.55000000000000004</c:v>
                </c:pt>
                <c:pt idx="23">
                  <c:v>0.54500000000000004</c:v>
                </c:pt>
                <c:pt idx="24">
                  <c:v>0.54</c:v>
                </c:pt>
                <c:pt idx="25">
                  <c:v>0.53</c:v>
                </c:pt>
                <c:pt idx="26">
                  <c:v>0.52500000000000002</c:v>
                </c:pt>
                <c:pt idx="27">
                  <c:v>0.52</c:v>
                </c:pt>
                <c:pt idx="28">
                  <c:v>0.51500000000000001</c:v>
                </c:pt>
                <c:pt idx="29">
                  <c:v>0.51</c:v>
                </c:pt>
                <c:pt idx="30">
                  <c:v>0.5</c:v>
                </c:pt>
                <c:pt idx="31">
                  <c:v>0.495</c:v>
                </c:pt>
                <c:pt idx="32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3-4A6F-8066-5D85B68B3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957808"/>
        <c:axId val="415960104"/>
      </c:lineChart>
      <c:catAx>
        <c:axId val="41595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960104"/>
        <c:crosses val="autoZero"/>
        <c:auto val="1"/>
        <c:lblAlgn val="ctr"/>
        <c:lblOffset val="100"/>
        <c:noMultiLvlLbl val="0"/>
      </c:catAx>
      <c:valAx>
        <c:axId val="415960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Kg 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95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556617</xdr:colOff>
      <xdr:row>60</xdr:row>
      <xdr:rowOff>148827</xdr:rowOff>
    </xdr:from>
    <xdr:to>
      <xdr:col>102</xdr:col>
      <xdr:colOff>104180</xdr:colOff>
      <xdr:row>78</xdr:row>
      <xdr:rowOff>54470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06D1FB-F2C7-46C0-A8A2-4B3140AB0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10</xdr:row>
      <xdr:rowOff>28575</xdr:rowOff>
    </xdr:from>
    <xdr:to>
      <xdr:col>32</xdr:col>
      <xdr:colOff>476250</xdr:colOff>
      <xdr:row>26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BA32DA-41A1-46A8-B6CA-38F0D7D11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11</xdr:row>
      <xdr:rowOff>180975</xdr:rowOff>
    </xdr:from>
    <xdr:to>
      <xdr:col>12</xdr:col>
      <xdr:colOff>371475</xdr:colOff>
      <xdr:row>26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E693DF-774D-4680-8575-A6C94E8FC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21340-FB0B-449E-9D69-36CC19BE1E40}">
  <dimension ref="A1:DC205"/>
  <sheetViews>
    <sheetView tabSelected="1" topLeftCell="CH1" zoomScale="98" zoomScaleNormal="98" workbookViewId="0">
      <selection activeCell="DA3" sqref="DA3"/>
    </sheetView>
  </sheetViews>
  <sheetFormatPr defaultRowHeight="15" x14ac:dyDescent="0.25"/>
  <cols>
    <col min="1" max="1" width="12" customWidth="1"/>
  </cols>
  <sheetData>
    <row r="1" spans="1:107" x14ac:dyDescent="0.25">
      <c r="A1" t="s">
        <v>0</v>
      </c>
    </row>
    <row r="2" spans="1:107" x14ac:dyDescent="0.25">
      <c r="CZ2" t="s">
        <v>2</v>
      </c>
      <c r="DA2" t="s">
        <v>13</v>
      </c>
      <c r="DB2" t="s">
        <v>2</v>
      </c>
      <c r="DC2" t="s">
        <v>6</v>
      </c>
    </row>
    <row r="3" spans="1:107" x14ac:dyDescent="0.25">
      <c r="B3" t="s">
        <v>5</v>
      </c>
      <c r="C3">
        <v>1950</v>
      </c>
      <c r="D3">
        <f>C3+1</f>
        <v>1951</v>
      </c>
      <c r="E3">
        <f t="shared" ref="E3:AM3" si="0">D3+1</f>
        <v>1952</v>
      </c>
      <c r="F3">
        <f t="shared" si="0"/>
        <v>1953</v>
      </c>
      <c r="G3">
        <f t="shared" si="0"/>
        <v>1954</v>
      </c>
      <c r="H3">
        <f t="shared" si="0"/>
        <v>1955</v>
      </c>
      <c r="I3">
        <f t="shared" si="0"/>
        <v>1956</v>
      </c>
      <c r="J3">
        <f t="shared" si="0"/>
        <v>1957</v>
      </c>
      <c r="K3">
        <f t="shared" si="0"/>
        <v>1958</v>
      </c>
      <c r="L3">
        <f t="shared" si="0"/>
        <v>1959</v>
      </c>
      <c r="M3">
        <f t="shared" si="0"/>
        <v>1960</v>
      </c>
      <c r="N3">
        <f t="shared" si="0"/>
        <v>1961</v>
      </c>
      <c r="O3">
        <f t="shared" si="0"/>
        <v>1962</v>
      </c>
      <c r="P3">
        <f t="shared" si="0"/>
        <v>1963</v>
      </c>
      <c r="Q3">
        <f t="shared" si="0"/>
        <v>1964</v>
      </c>
      <c r="R3">
        <f t="shared" si="0"/>
        <v>1965</v>
      </c>
      <c r="S3">
        <f t="shared" si="0"/>
        <v>1966</v>
      </c>
      <c r="T3">
        <f t="shared" si="0"/>
        <v>1967</v>
      </c>
      <c r="U3">
        <f t="shared" si="0"/>
        <v>1968</v>
      </c>
      <c r="V3">
        <f t="shared" si="0"/>
        <v>1969</v>
      </c>
      <c r="W3">
        <f t="shared" si="0"/>
        <v>1970</v>
      </c>
      <c r="X3">
        <f t="shared" si="0"/>
        <v>1971</v>
      </c>
      <c r="Y3">
        <f t="shared" si="0"/>
        <v>1972</v>
      </c>
      <c r="Z3">
        <f t="shared" si="0"/>
        <v>1973</v>
      </c>
      <c r="AA3">
        <f t="shared" si="0"/>
        <v>1974</v>
      </c>
      <c r="AB3">
        <f t="shared" si="0"/>
        <v>1975</v>
      </c>
      <c r="AC3">
        <f t="shared" si="0"/>
        <v>1976</v>
      </c>
      <c r="AD3">
        <f t="shared" si="0"/>
        <v>1977</v>
      </c>
      <c r="AE3">
        <f t="shared" si="0"/>
        <v>1978</v>
      </c>
      <c r="AF3">
        <f t="shared" si="0"/>
        <v>1979</v>
      </c>
      <c r="AG3">
        <f t="shared" si="0"/>
        <v>1980</v>
      </c>
      <c r="AH3">
        <f t="shared" si="0"/>
        <v>1981</v>
      </c>
      <c r="AI3">
        <f t="shared" si="0"/>
        <v>1982</v>
      </c>
      <c r="AJ3">
        <f t="shared" si="0"/>
        <v>1983</v>
      </c>
      <c r="AK3">
        <f t="shared" si="0"/>
        <v>1984</v>
      </c>
      <c r="AL3">
        <f t="shared" si="0"/>
        <v>1985</v>
      </c>
      <c r="AM3">
        <f t="shared" si="0"/>
        <v>1986</v>
      </c>
      <c r="AN3">
        <f t="shared" ref="AN3" si="1">AM3+1</f>
        <v>1987</v>
      </c>
      <c r="AO3">
        <f t="shared" ref="AO3" si="2">AN3+1</f>
        <v>1988</v>
      </c>
      <c r="AP3">
        <f t="shared" ref="AP3" si="3">AO3+1</f>
        <v>1989</v>
      </c>
      <c r="AQ3">
        <f t="shared" ref="AQ3" si="4">AP3+1</f>
        <v>1990</v>
      </c>
      <c r="AR3">
        <f t="shared" ref="AR3" si="5">AQ3+1</f>
        <v>1991</v>
      </c>
      <c r="AS3">
        <f t="shared" ref="AS3" si="6">AR3+1</f>
        <v>1992</v>
      </c>
      <c r="AT3">
        <f t="shared" ref="AT3" si="7">AS3+1</f>
        <v>1993</v>
      </c>
      <c r="AU3">
        <f t="shared" ref="AU3" si="8">AT3+1</f>
        <v>1994</v>
      </c>
      <c r="AV3">
        <f t="shared" ref="AV3" si="9">AU3+1</f>
        <v>1995</v>
      </c>
      <c r="AW3">
        <f t="shared" ref="AW3" si="10">AV3+1</f>
        <v>1996</v>
      </c>
      <c r="AX3">
        <f t="shared" ref="AX3" si="11">AW3+1</f>
        <v>1997</v>
      </c>
      <c r="AY3">
        <f t="shared" ref="AY3" si="12">AX3+1</f>
        <v>1998</v>
      </c>
      <c r="AZ3">
        <f t="shared" ref="AZ3" si="13">AY3+1</f>
        <v>1999</v>
      </c>
      <c r="BA3">
        <f t="shared" ref="BA3" si="14">AZ3+1</f>
        <v>2000</v>
      </c>
      <c r="BB3">
        <f t="shared" ref="BB3" si="15">BA3+1</f>
        <v>2001</v>
      </c>
      <c r="BC3">
        <f t="shared" ref="BC3" si="16">BB3+1</f>
        <v>2002</v>
      </c>
      <c r="BD3">
        <f t="shared" ref="BD3" si="17">BC3+1</f>
        <v>2003</v>
      </c>
      <c r="BE3">
        <f t="shared" ref="BE3" si="18">BD3+1</f>
        <v>2004</v>
      </c>
      <c r="BF3">
        <f t="shared" ref="BF3" si="19">BE3+1</f>
        <v>2005</v>
      </c>
      <c r="BG3">
        <f t="shared" ref="BG3" si="20">BF3+1</f>
        <v>2006</v>
      </c>
      <c r="BH3">
        <f t="shared" ref="BH3" si="21">BG3+1</f>
        <v>2007</v>
      </c>
      <c r="BI3">
        <f t="shared" ref="BI3" si="22">BH3+1</f>
        <v>2008</v>
      </c>
      <c r="BJ3">
        <f t="shared" ref="BJ3" si="23">BI3+1</f>
        <v>2009</v>
      </c>
      <c r="BK3">
        <f t="shared" ref="BK3" si="24">BJ3+1</f>
        <v>2010</v>
      </c>
      <c r="BL3">
        <f t="shared" ref="BL3" si="25">BK3+1</f>
        <v>2011</v>
      </c>
      <c r="BM3">
        <f t="shared" ref="BM3" si="26">BL3+1</f>
        <v>2012</v>
      </c>
      <c r="BN3">
        <f t="shared" ref="BN3" si="27">BM3+1</f>
        <v>2013</v>
      </c>
      <c r="BO3">
        <f t="shared" ref="BO3" si="28">BN3+1</f>
        <v>2014</v>
      </c>
      <c r="BP3">
        <f t="shared" ref="BP3" si="29">BO3+1</f>
        <v>2015</v>
      </c>
      <c r="BQ3">
        <f t="shared" ref="BQ3" si="30">BP3+1</f>
        <v>2016</v>
      </c>
      <c r="BR3">
        <f t="shared" ref="BR3" si="31">BQ3+1</f>
        <v>2017</v>
      </c>
      <c r="BS3">
        <f t="shared" ref="BS3" si="32">BR3+1</f>
        <v>2018</v>
      </c>
      <c r="BT3">
        <f t="shared" ref="BT3" si="33">BS3+1</f>
        <v>2019</v>
      </c>
      <c r="BU3">
        <f t="shared" ref="BU3" si="34">BT3+1</f>
        <v>2020</v>
      </c>
      <c r="BV3">
        <f t="shared" ref="BV3" si="35">BU3+1</f>
        <v>2021</v>
      </c>
      <c r="BW3">
        <f t="shared" ref="BW3" si="36">BV3+1</f>
        <v>2022</v>
      </c>
      <c r="BX3">
        <f t="shared" ref="BX3" si="37">BW3+1</f>
        <v>2023</v>
      </c>
      <c r="BY3">
        <f t="shared" ref="BY3" si="38">BX3+1</f>
        <v>2024</v>
      </c>
      <c r="BZ3">
        <f t="shared" ref="BZ3" si="39">BY3+1</f>
        <v>2025</v>
      </c>
      <c r="CA3">
        <f t="shared" ref="CA3" si="40">BZ3+1</f>
        <v>2026</v>
      </c>
      <c r="CB3">
        <f t="shared" ref="CB3" si="41">CA3+1</f>
        <v>2027</v>
      </c>
      <c r="CC3">
        <f t="shared" ref="CC3" si="42">CB3+1</f>
        <v>2028</v>
      </c>
      <c r="CD3">
        <f t="shared" ref="CD3" si="43">CC3+1</f>
        <v>2029</v>
      </c>
      <c r="CE3">
        <f t="shared" ref="CE3" si="44">CD3+1</f>
        <v>2030</v>
      </c>
      <c r="CF3">
        <f t="shared" ref="CF3" si="45">CE3+1</f>
        <v>2031</v>
      </c>
      <c r="CG3">
        <f t="shared" ref="CG3" si="46">CF3+1</f>
        <v>2032</v>
      </c>
      <c r="CH3">
        <f t="shared" ref="CH3" si="47">CG3+1</f>
        <v>2033</v>
      </c>
      <c r="CI3">
        <f t="shared" ref="CI3" si="48">CH3+1</f>
        <v>2034</v>
      </c>
      <c r="CJ3">
        <f t="shared" ref="CJ3" si="49">CI3+1</f>
        <v>2035</v>
      </c>
      <c r="CK3">
        <f t="shared" ref="CK3" si="50">CJ3+1</f>
        <v>2036</v>
      </c>
      <c r="CL3">
        <f t="shared" ref="CL3" si="51">CK3+1</f>
        <v>2037</v>
      </c>
      <c r="CM3">
        <f t="shared" ref="CM3" si="52">CL3+1</f>
        <v>2038</v>
      </c>
      <c r="CN3">
        <f t="shared" ref="CN3" si="53">CM3+1</f>
        <v>2039</v>
      </c>
      <c r="CO3">
        <f t="shared" ref="CO3" si="54">CN3+1</f>
        <v>2040</v>
      </c>
      <c r="CP3">
        <f t="shared" ref="CP3" si="55">CO3+1</f>
        <v>2041</v>
      </c>
      <c r="CQ3">
        <f t="shared" ref="CQ3" si="56">CP3+1</f>
        <v>2042</v>
      </c>
      <c r="CR3">
        <f t="shared" ref="CR3" si="57">CQ3+1</f>
        <v>2043</v>
      </c>
      <c r="CS3">
        <f t="shared" ref="CS3" si="58">CR3+1</f>
        <v>2044</v>
      </c>
      <c r="CT3">
        <f t="shared" ref="CT3" si="59">CS3+1</f>
        <v>2045</v>
      </c>
      <c r="CU3">
        <f t="shared" ref="CU3" si="60">CT3+1</f>
        <v>2046</v>
      </c>
      <c r="CV3">
        <f t="shared" ref="CV3" si="61">CU3+1</f>
        <v>2047</v>
      </c>
      <c r="CW3">
        <f t="shared" ref="CW3" si="62">CV3+1</f>
        <v>2048</v>
      </c>
      <c r="CX3">
        <f t="shared" ref="CX3:CY3" si="63">CW3+1</f>
        <v>2049</v>
      </c>
      <c r="CY3">
        <f t="shared" si="63"/>
        <v>2050</v>
      </c>
      <c r="CZ3" t="s">
        <v>10</v>
      </c>
      <c r="DB3" t="s">
        <v>4</v>
      </c>
    </row>
    <row r="4" spans="1:107" x14ac:dyDescent="0.25">
      <c r="B4" t="s">
        <v>9</v>
      </c>
    </row>
    <row r="5" spans="1:107" x14ac:dyDescent="0.25">
      <c r="A5">
        <v>1950</v>
      </c>
      <c r="B5">
        <v>1</v>
      </c>
      <c r="C5">
        <v>0.9</v>
      </c>
      <c r="CZ5">
        <f t="shared" ref="CZ5:CZ36" si="64">SUM(C5:CY5)</f>
        <v>0.9</v>
      </c>
      <c r="DA5">
        <v>1950</v>
      </c>
      <c r="DB5">
        <f>CZ5*120</f>
        <v>108</v>
      </c>
      <c r="DC5">
        <v>9</v>
      </c>
    </row>
    <row r="6" spans="1:107" x14ac:dyDescent="0.25">
      <c r="A6">
        <f>A5+1</f>
        <v>1951</v>
      </c>
      <c r="B6" s="1">
        <v>0.92</v>
      </c>
      <c r="C6" s="1">
        <f>0.9*B6</f>
        <v>0.82800000000000007</v>
      </c>
      <c r="D6" s="1">
        <v>0.9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CZ6" s="1">
        <f t="shared" si="64"/>
        <v>1.7280000000000002</v>
      </c>
      <c r="DA6">
        <f>DA5+1</f>
        <v>1951</v>
      </c>
      <c r="DB6">
        <f t="shared" ref="DB6:DB69" si="65">CZ6*120</f>
        <v>207.36</v>
      </c>
      <c r="DC6">
        <v>16.875</v>
      </c>
    </row>
    <row r="7" spans="1:107" x14ac:dyDescent="0.25">
      <c r="A7">
        <f t="shared" ref="A7:A70" si="66">A6+1</f>
        <v>1952</v>
      </c>
      <c r="B7" s="1">
        <v>0.85</v>
      </c>
      <c r="C7" s="1">
        <f>0.9*B7</f>
        <v>0.76500000000000001</v>
      </c>
      <c r="D7" s="1">
        <v>0.82800000000000007</v>
      </c>
      <c r="E7" s="1">
        <v>0.9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CZ7" s="1">
        <f t="shared" si="64"/>
        <v>2.4929999999999999</v>
      </c>
      <c r="DA7">
        <f t="shared" ref="DA7:DA70" si="67">DA6+1</f>
        <v>1952</v>
      </c>
      <c r="DB7">
        <f t="shared" si="65"/>
        <v>299.15999999999997</v>
      </c>
      <c r="DC7">
        <v>24.164999999999999</v>
      </c>
    </row>
    <row r="8" spans="1:107" x14ac:dyDescent="0.25">
      <c r="A8">
        <f t="shared" si="66"/>
        <v>1953</v>
      </c>
      <c r="B8" s="1">
        <v>0.77500000000000002</v>
      </c>
      <c r="C8" s="1">
        <f t="shared" ref="C8:C71" si="68">0.9*B8</f>
        <v>0.69750000000000001</v>
      </c>
      <c r="D8" s="1">
        <v>0.76500000000000001</v>
      </c>
      <c r="E8" s="1">
        <v>0.82800000000000007</v>
      </c>
      <c r="F8" s="1">
        <v>0.9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CZ8" s="1">
        <f t="shared" si="64"/>
        <v>3.1904999999999997</v>
      </c>
      <c r="DA8">
        <f t="shared" si="67"/>
        <v>1953</v>
      </c>
      <c r="DB8">
        <f t="shared" si="65"/>
        <v>382.85999999999996</v>
      </c>
      <c r="DC8">
        <v>31.14</v>
      </c>
    </row>
    <row r="9" spans="1:107" x14ac:dyDescent="0.25">
      <c r="A9">
        <f t="shared" si="66"/>
        <v>1954</v>
      </c>
      <c r="B9" s="1">
        <v>0.73</v>
      </c>
      <c r="C9" s="1">
        <f t="shared" si="68"/>
        <v>0.65700000000000003</v>
      </c>
      <c r="D9" s="1">
        <v>0.69750000000000001</v>
      </c>
      <c r="E9" s="1">
        <v>0.76500000000000001</v>
      </c>
      <c r="F9" s="1">
        <v>0.82800000000000007</v>
      </c>
      <c r="G9" s="1">
        <v>0.9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CZ9" s="1">
        <f t="shared" si="64"/>
        <v>3.8474999999999997</v>
      </c>
      <c r="DA9">
        <f t="shared" si="67"/>
        <v>1954</v>
      </c>
      <c r="DB9">
        <f t="shared" si="65"/>
        <v>461.7</v>
      </c>
      <c r="DC9">
        <v>38.89</v>
      </c>
    </row>
    <row r="10" spans="1:107" x14ac:dyDescent="0.25">
      <c r="A10">
        <f t="shared" si="66"/>
        <v>1955</v>
      </c>
      <c r="B10" s="1">
        <v>0.67</v>
      </c>
      <c r="C10" s="1">
        <f t="shared" si="68"/>
        <v>0.60300000000000009</v>
      </c>
      <c r="D10" s="1">
        <v>0.65700000000000003</v>
      </c>
      <c r="E10" s="1">
        <v>0.69750000000000001</v>
      </c>
      <c r="F10" s="1">
        <v>0.76500000000000001</v>
      </c>
      <c r="G10" s="1">
        <v>0.82800000000000007</v>
      </c>
      <c r="H10" s="1">
        <v>0.9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CZ10" s="1">
        <f t="shared" si="64"/>
        <v>4.4505000000000008</v>
      </c>
      <c r="DA10">
        <f t="shared" si="67"/>
        <v>1955</v>
      </c>
      <c r="DB10">
        <f t="shared" si="65"/>
        <v>534.06000000000006</v>
      </c>
      <c r="DC10">
        <v>46.335000000000001</v>
      </c>
    </row>
    <row r="11" spans="1:107" x14ac:dyDescent="0.25">
      <c r="A11">
        <f t="shared" si="66"/>
        <v>1956</v>
      </c>
      <c r="B11" s="1">
        <v>0.62</v>
      </c>
      <c r="C11" s="1">
        <f t="shared" si="68"/>
        <v>0.55800000000000005</v>
      </c>
      <c r="D11" s="1">
        <v>0.60300000000000009</v>
      </c>
      <c r="E11" s="1">
        <v>0.65700000000000003</v>
      </c>
      <c r="F11" s="1">
        <v>0.69750000000000001</v>
      </c>
      <c r="G11" s="1">
        <v>0.76500000000000001</v>
      </c>
      <c r="H11" s="1">
        <v>0.82800000000000007</v>
      </c>
      <c r="I11" s="1">
        <v>0.9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CZ11" s="1">
        <f t="shared" si="64"/>
        <v>5.0085000000000006</v>
      </c>
      <c r="DA11">
        <f t="shared" si="67"/>
        <v>1956</v>
      </c>
      <c r="DB11">
        <f t="shared" si="65"/>
        <v>601.0200000000001</v>
      </c>
      <c r="DC11">
        <v>53.625</v>
      </c>
    </row>
    <row r="12" spans="1:107" x14ac:dyDescent="0.25">
      <c r="A12">
        <f t="shared" si="66"/>
        <v>1957</v>
      </c>
      <c r="B12" s="1">
        <v>0.57499999999999996</v>
      </c>
      <c r="C12" s="1">
        <f t="shared" si="68"/>
        <v>0.51749999999999996</v>
      </c>
      <c r="D12" s="1">
        <v>0.55800000000000005</v>
      </c>
      <c r="E12" s="1">
        <v>0.60300000000000009</v>
      </c>
      <c r="F12" s="1">
        <v>0.65700000000000003</v>
      </c>
      <c r="G12" s="1">
        <v>0.69750000000000001</v>
      </c>
      <c r="H12" s="1">
        <v>0.76500000000000001</v>
      </c>
      <c r="I12" s="1">
        <v>0.82800000000000007</v>
      </c>
      <c r="J12" s="1">
        <v>0.9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CZ12" s="1">
        <f t="shared" si="64"/>
        <v>5.5260000000000007</v>
      </c>
      <c r="DA12">
        <f t="shared" si="67"/>
        <v>1957</v>
      </c>
      <c r="DB12">
        <f t="shared" si="65"/>
        <v>663.12000000000012</v>
      </c>
      <c r="DC12">
        <v>60.7</v>
      </c>
    </row>
    <row r="13" spans="1:107" x14ac:dyDescent="0.25">
      <c r="A13">
        <f t="shared" si="66"/>
        <v>1958</v>
      </c>
      <c r="B13" s="1">
        <v>0.52500000000000002</v>
      </c>
      <c r="C13" s="1">
        <f t="shared" si="68"/>
        <v>0.47250000000000003</v>
      </c>
      <c r="D13" s="1">
        <v>0.51749999999999996</v>
      </c>
      <c r="E13" s="1">
        <v>0.55800000000000005</v>
      </c>
      <c r="F13" s="1">
        <v>0.60300000000000009</v>
      </c>
      <c r="G13" s="1">
        <v>0.65700000000000003</v>
      </c>
      <c r="H13" s="1">
        <v>0.69750000000000001</v>
      </c>
      <c r="I13" s="1">
        <v>0.76500000000000001</v>
      </c>
      <c r="J13" s="1">
        <v>0.82800000000000007</v>
      </c>
      <c r="K13" s="1">
        <v>0.9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CZ13" s="1">
        <f t="shared" si="64"/>
        <v>5.9985000000000008</v>
      </c>
      <c r="DA13">
        <f t="shared" si="67"/>
        <v>1958</v>
      </c>
      <c r="DB13">
        <f t="shared" si="65"/>
        <v>719.82</v>
      </c>
      <c r="DC13">
        <v>67.569999999999993</v>
      </c>
    </row>
    <row r="14" spans="1:107" x14ac:dyDescent="0.25">
      <c r="A14">
        <f t="shared" si="66"/>
        <v>1959</v>
      </c>
      <c r="B14" s="1">
        <v>0.48</v>
      </c>
      <c r="C14" s="1">
        <f t="shared" si="68"/>
        <v>0.432</v>
      </c>
      <c r="D14" s="1">
        <v>0.47250000000000003</v>
      </c>
      <c r="E14" s="1">
        <v>0.51749999999999996</v>
      </c>
      <c r="F14" s="1">
        <v>0.55800000000000005</v>
      </c>
      <c r="G14" s="1">
        <v>0.60300000000000009</v>
      </c>
      <c r="H14" s="1">
        <v>0.65700000000000003</v>
      </c>
      <c r="I14" s="1">
        <v>0.69750000000000001</v>
      </c>
      <c r="J14" s="1">
        <v>0.76500000000000001</v>
      </c>
      <c r="K14" s="1">
        <v>0.82800000000000007</v>
      </c>
      <c r="L14" s="1">
        <v>0.9</v>
      </c>
      <c r="M14" s="1"/>
      <c r="N14" s="1"/>
      <c r="O14" s="1"/>
      <c r="P14" s="1"/>
      <c r="Q14" s="1"/>
      <c r="R14" s="1"/>
      <c r="S14" s="1"/>
      <c r="T14" s="1"/>
      <c r="U14" s="1"/>
      <c r="V14" s="1"/>
      <c r="CZ14" s="1">
        <f t="shared" si="64"/>
        <v>6.4305000000000003</v>
      </c>
      <c r="DA14">
        <f t="shared" si="67"/>
        <v>1959</v>
      </c>
      <c r="DB14">
        <f t="shared" si="65"/>
        <v>771.66000000000008</v>
      </c>
      <c r="DC14">
        <v>74.375</v>
      </c>
    </row>
    <row r="15" spans="1:107" x14ac:dyDescent="0.25">
      <c r="A15">
        <f t="shared" si="66"/>
        <v>1960</v>
      </c>
      <c r="B15" s="1">
        <v>0.45</v>
      </c>
      <c r="C15" s="1">
        <f t="shared" si="68"/>
        <v>0.40500000000000003</v>
      </c>
      <c r="D15" s="1">
        <v>0.432</v>
      </c>
      <c r="E15" s="1">
        <v>0.47250000000000003</v>
      </c>
      <c r="F15" s="1">
        <v>0.51749999999999996</v>
      </c>
      <c r="G15" s="1">
        <v>0.55800000000000005</v>
      </c>
      <c r="H15" s="1">
        <v>0.60300000000000009</v>
      </c>
      <c r="I15" s="1">
        <v>0.65700000000000003</v>
      </c>
      <c r="J15" s="1">
        <v>0.69750000000000001</v>
      </c>
      <c r="K15" s="1">
        <v>0.76500000000000001</v>
      </c>
      <c r="L15" s="1">
        <v>0.82800000000000007</v>
      </c>
      <c r="M15" s="1">
        <v>0.9</v>
      </c>
      <c r="N15" s="1"/>
      <c r="O15" s="1"/>
      <c r="P15" s="1"/>
      <c r="Q15" s="1"/>
      <c r="R15" s="1"/>
      <c r="S15" s="1"/>
      <c r="T15" s="1"/>
      <c r="U15" s="1"/>
      <c r="V15" s="1"/>
      <c r="CZ15" s="1">
        <f t="shared" si="64"/>
        <v>6.8355000000000006</v>
      </c>
      <c r="DA15">
        <f t="shared" si="67"/>
        <v>1960</v>
      </c>
      <c r="DB15">
        <f t="shared" si="65"/>
        <v>820.2600000000001</v>
      </c>
      <c r="DC15">
        <v>82.289999999999992</v>
      </c>
    </row>
    <row r="16" spans="1:107" x14ac:dyDescent="0.25">
      <c r="A16">
        <f t="shared" si="66"/>
        <v>1961</v>
      </c>
      <c r="B16" s="1">
        <v>0.41</v>
      </c>
      <c r="C16" s="1">
        <f t="shared" si="68"/>
        <v>0.36899999999999999</v>
      </c>
      <c r="D16" s="1">
        <v>0.40500000000000003</v>
      </c>
      <c r="E16" s="1">
        <v>0.432</v>
      </c>
      <c r="F16" s="1">
        <v>0.47250000000000003</v>
      </c>
      <c r="G16" s="1">
        <v>0.51749999999999996</v>
      </c>
      <c r="H16" s="1">
        <v>0.55800000000000005</v>
      </c>
      <c r="I16" s="1">
        <v>0.60300000000000009</v>
      </c>
      <c r="J16" s="1">
        <v>0.65700000000000003</v>
      </c>
      <c r="K16" s="1">
        <v>0.69750000000000001</v>
      </c>
      <c r="L16" s="1">
        <v>0.76500000000000001</v>
      </c>
      <c r="M16" s="1">
        <v>0.82800000000000007</v>
      </c>
      <c r="N16" s="1">
        <v>0.9</v>
      </c>
      <c r="O16" s="1"/>
      <c r="P16" s="1"/>
      <c r="Q16" s="1"/>
      <c r="R16" s="1"/>
      <c r="S16" s="1"/>
      <c r="T16" s="1"/>
      <c r="U16" s="1"/>
      <c r="V16" s="1"/>
      <c r="CZ16" s="1">
        <f t="shared" si="64"/>
        <v>7.2045000000000012</v>
      </c>
      <c r="DA16">
        <f t="shared" si="67"/>
        <v>1961</v>
      </c>
      <c r="DB16">
        <f t="shared" si="65"/>
        <v>864.54000000000019</v>
      </c>
      <c r="DC16">
        <v>90.228749999999991</v>
      </c>
    </row>
    <row r="17" spans="1:107" x14ac:dyDescent="0.25">
      <c r="A17">
        <f t="shared" si="66"/>
        <v>1962</v>
      </c>
      <c r="B17" s="1">
        <v>0.375</v>
      </c>
      <c r="C17" s="1">
        <f t="shared" si="68"/>
        <v>0.33750000000000002</v>
      </c>
      <c r="D17" s="1">
        <v>0.36899999999999999</v>
      </c>
      <c r="E17" s="1">
        <v>0.40500000000000003</v>
      </c>
      <c r="F17" s="1">
        <v>0.432</v>
      </c>
      <c r="G17" s="1">
        <v>0.47250000000000003</v>
      </c>
      <c r="H17" s="1">
        <v>0.51749999999999996</v>
      </c>
      <c r="I17" s="1">
        <v>0.55800000000000005</v>
      </c>
      <c r="J17" s="1">
        <v>0.60300000000000009</v>
      </c>
      <c r="K17" s="1">
        <v>0.65700000000000003</v>
      </c>
      <c r="L17" s="1">
        <v>0.69750000000000001</v>
      </c>
      <c r="M17" s="1">
        <v>0.76500000000000001</v>
      </c>
      <c r="N17" s="1">
        <v>0.82800000000000007</v>
      </c>
      <c r="O17" s="1">
        <v>0.9</v>
      </c>
      <c r="P17" s="1"/>
      <c r="Q17" s="1"/>
      <c r="R17" s="1"/>
      <c r="S17" s="1"/>
      <c r="T17" s="1"/>
      <c r="U17" s="1"/>
      <c r="V17" s="1"/>
      <c r="CZ17" s="1">
        <f t="shared" si="64"/>
        <v>7.5419999999999998</v>
      </c>
      <c r="DA17">
        <f t="shared" si="67"/>
        <v>1962</v>
      </c>
      <c r="DB17">
        <f t="shared" si="65"/>
        <v>905.04</v>
      </c>
      <c r="DC17">
        <v>98.157600000000002</v>
      </c>
    </row>
    <row r="18" spans="1:107" x14ac:dyDescent="0.25">
      <c r="A18">
        <f t="shared" si="66"/>
        <v>1963</v>
      </c>
      <c r="B18" s="1">
        <v>0.35</v>
      </c>
      <c r="C18" s="1">
        <f t="shared" si="68"/>
        <v>0.315</v>
      </c>
      <c r="D18" s="1">
        <v>0.33750000000000002</v>
      </c>
      <c r="E18" s="1">
        <v>0.36899999999999999</v>
      </c>
      <c r="F18" s="1">
        <v>0.40500000000000003</v>
      </c>
      <c r="G18" s="1">
        <v>0.432</v>
      </c>
      <c r="H18" s="1">
        <v>0.47250000000000003</v>
      </c>
      <c r="I18" s="1">
        <v>0.51749999999999996</v>
      </c>
      <c r="J18" s="1">
        <v>0.55800000000000005</v>
      </c>
      <c r="K18" s="1">
        <v>0.60300000000000009</v>
      </c>
      <c r="L18" s="1">
        <v>0.65700000000000003</v>
      </c>
      <c r="M18" s="1">
        <v>0.69750000000000001</v>
      </c>
      <c r="N18" s="1">
        <v>0.76500000000000001</v>
      </c>
      <c r="O18" s="1">
        <v>0.82800000000000007</v>
      </c>
      <c r="P18" s="1">
        <v>0.9</v>
      </c>
      <c r="Q18" s="1"/>
      <c r="R18" s="1"/>
      <c r="S18" s="1"/>
      <c r="T18" s="1"/>
      <c r="U18" s="1"/>
      <c r="V18" s="1"/>
      <c r="CZ18" s="1">
        <f t="shared" si="64"/>
        <v>7.8570000000000002</v>
      </c>
      <c r="DA18">
        <f t="shared" si="67"/>
        <v>1963</v>
      </c>
      <c r="DB18">
        <f t="shared" si="65"/>
        <v>942.84</v>
      </c>
      <c r="DC18">
        <v>106.37014999999998</v>
      </c>
    </row>
    <row r="19" spans="1:107" x14ac:dyDescent="0.25">
      <c r="A19">
        <f t="shared" si="66"/>
        <v>1964</v>
      </c>
      <c r="B19" s="1">
        <v>0.32</v>
      </c>
      <c r="C19" s="1">
        <f t="shared" si="68"/>
        <v>0.28800000000000003</v>
      </c>
      <c r="D19" s="1">
        <v>0.315</v>
      </c>
      <c r="E19" s="1">
        <v>0.33750000000000002</v>
      </c>
      <c r="F19" s="1">
        <v>0.36899999999999999</v>
      </c>
      <c r="G19" s="1">
        <v>0.40500000000000003</v>
      </c>
      <c r="H19" s="1">
        <v>0.432</v>
      </c>
      <c r="I19" s="1">
        <v>0.47250000000000003</v>
      </c>
      <c r="J19" s="1">
        <v>0.51749999999999996</v>
      </c>
      <c r="K19" s="1">
        <v>0.55800000000000005</v>
      </c>
      <c r="L19" s="1">
        <v>0.60300000000000009</v>
      </c>
      <c r="M19" s="1">
        <v>0.65700000000000003</v>
      </c>
      <c r="N19" s="1">
        <v>0.69750000000000001</v>
      </c>
      <c r="O19" s="1">
        <v>0.76500000000000001</v>
      </c>
      <c r="P19" s="1">
        <v>0.82800000000000007</v>
      </c>
      <c r="Q19" s="1">
        <v>0.9</v>
      </c>
      <c r="R19" s="1"/>
      <c r="S19" s="1"/>
      <c r="T19" s="1"/>
      <c r="U19" s="1"/>
      <c r="V19" s="1"/>
      <c r="CZ19" s="1">
        <f t="shared" si="64"/>
        <v>8.1449999999999996</v>
      </c>
      <c r="DA19">
        <f t="shared" si="67"/>
        <v>1964</v>
      </c>
      <c r="DB19">
        <f t="shared" si="65"/>
        <v>977.4</v>
      </c>
      <c r="DC19">
        <v>115.28285</v>
      </c>
    </row>
    <row r="20" spans="1:107" x14ac:dyDescent="0.25">
      <c r="A20">
        <f t="shared" si="66"/>
        <v>1965</v>
      </c>
      <c r="B20" s="1">
        <v>0.28999999999999998</v>
      </c>
      <c r="C20" s="1">
        <f t="shared" si="68"/>
        <v>0.26100000000000001</v>
      </c>
      <c r="D20" s="1">
        <v>0.28800000000000003</v>
      </c>
      <c r="E20" s="1">
        <v>0.315</v>
      </c>
      <c r="F20" s="1">
        <v>0.33750000000000002</v>
      </c>
      <c r="G20" s="1">
        <v>0.36899999999999999</v>
      </c>
      <c r="H20" s="1">
        <v>0.40500000000000003</v>
      </c>
      <c r="I20" s="1">
        <v>0.432</v>
      </c>
      <c r="J20" s="1">
        <v>0.47250000000000003</v>
      </c>
      <c r="K20" s="1">
        <v>0.51749999999999996</v>
      </c>
      <c r="L20" s="1">
        <v>0.55800000000000005</v>
      </c>
      <c r="M20" s="1">
        <v>0.60300000000000009</v>
      </c>
      <c r="N20" s="1">
        <v>0.65700000000000003</v>
      </c>
      <c r="O20" s="1">
        <v>0.69750000000000001</v>
      </c>
      <c r="P20" s="1">
        <v>0.76500000000000001</v>
      </c>
      <c r="Q20" s="1">
        <v>0.82800000000000007</v>
      </c>
      <c r="R20" s="1">
        <v>0.9</v>
      </c>
      <c r="S20" s="1"/>
      <c r="T20" s="1"/>
      <c r="U20" s="1"/>
      <c r="V20" s="1"/>
      <c r="CZ20" s="1">
        <f t="shared" si="64"/>
        <v>8.4060000000000006</v>
      </c>
      <c r="DA20">
        <f t="shared" si="67"/>
        <v>1965</v>
      </c>
      <c r="DB20">
        <f t="shared" si="65"/>
        <v>1008.72</v>
      </c>
      <c r="DC20">
        <v>124.45610000000002</v>
      </c>
    </row>
    <row r="21" spans="1:107" x14ac:dyDescent="0.25">
      <c r="A21">
        <f t="shared" si="66"/>
        <v>1966</v>
      </c>
      <c r="B21" s="1">
        <v>0.27</v>
      </c>
      <c r="C21" s="1">
        <f t="shared" si="68"/>
        <v>0.24300000000000002</v>
      </c>
      <c r="D21" s="1">
        <v>0.26100000000000001</v>
      </c>
      <c r="E21" s="1">
        <v>0.28800000000000003</v>
      </c>
      <c r="F21" s="1">
        <v>0.315</v>
      </c>
      <c r="G21" s="1">
        <v>0.33750000000000002</v>
      </c>
      <c r="H21" s="1">
        <v>0.36899999999999999</v>
      </c>
      <c r="I21" s="1">
        <v>0.40500000000000003</v>
      </c>
      <c r="J21" s="1">
        <v>0.432</v>
      </c>
      <c r="K21" s="1">
        <v>0.47250000000000003</v>
      </c>
      <c r="L21" s="1">
        <v>0.51749999999999996</v>
      </c>
      <c r="M21" s="1">
        <v>0.55800000000000005</v>
      </c>
      <c r="N21" s="1">
        <v>0.60300000000000009</v>
      </c>
      <c r="O21" s="1">
        <v>0.65700000000000003</v>
      </c>
      <c r="P21" s="1">
        <v>0.69750000000000001</v>
      </c>
      <c r="Q21" s="1">
        <v>0.76500000000000001</v>
      </c>
      <c r="R21" s="1">
        <v>0.82800000000000007</v>
      </c>
      <c r="S21" s="1">
        <v>0.9</v>
      </c>
      <c r="T21" s="1"/>
      <c r="U21" s="1"/>
      <c r="V21" s="1"/>
      <c r="CZ21" s="1">
        <f t="shared" si="64"/>
        <v>8.6489999999999991</v>
      </c>
      <c r="DA21">
        <f t="shared" si="67"/>
        <v>1966</v>
      </c>
      <c r="DB21">
        <f t="shared" si="65"/>
        <v>1037.8799999999999</v>
      </c>
      <c r="DC21">
        <v>133.63339999999999</v>
      </c>
    </row>
    <row r="22" spans="1:107" x14ac:dyDescent="0.25">
      <c r="A22">
        <f t="shared" si="66"/>
        <v>1967</v>
      </c>
      <c r="B22" s="1">
        <v>0.25</v>
      </c>
      <c r="C22" s="1">
        <f t="shared" si="68"/>
        <v>0.22500000000000001</v>
      </c>
      <c r="D22" s="1">
        <v>0.24300000000000002</v>
      </c>
      <c r="E22" s="1">
        <v>0.26100000000000001</v>
      </c>
      <c r="F22" s="1">
        <v>0.28800000000000003</v>
      </c>
      <c r="G22" s="1">
        <v>0.315</v>
      </c>
      <c r="H22" s="1">
        <v>0.33750000000000002</v>
      </c>
      <c r="I22" s="1">
        <v>0.36899999999999999</v>
      </c>
      <c r="J22" s="1">
        <v>0.40500000000000003</v>
      </c>
      <c r="K22" s="1">
        <v>0.432</v>
      </c>
      <c r="L22" s="1">
        <v>0.47250000000000003</v>
      </c>
      <c r="M22" s="1">
        <v>0.51749999999999996</v>
      </c>
      <c r="N22" s="1">
        <v>0.55800000000000005</v>
      </c>
      <c r="O22" s="1">
        <v>0.60300000000000009</v>
      </c>
      <c r="P22" s="1">
        <v>0.65700000000000003</v>
      </c>
      <c r="Q22" s="1">
        <v>0.69750000000000001</v>
      </c>
      <c r="R22" s="1">
        <v>0.76500000000000001</v>
      </c>
      <c r="S22" s="1">
        <v>0.82800000000000007</v>
      </c>
      <c r="T22" s="1">
        <v>0.9</v>
      </c>
      <c r="U22" s="1"/>
      <c r="V22" s="1"/>
      <c r="CZ22" s="1">
        <f t="shared" si="64"/>
        <v>8.8740000000000006</v>
      </c>
      <c r="DA22">
        <f t="shared" si="67"/>
        <v>1967</v>
      </c>
      <c r="DB22">
        <f t="shared" si="65"/>
        <v>1064.8800000000001</v>
      </c>
      <c r="DC22">
        <v>142.267</v>
      </c>
    </row>
    <row r="23" spans="1:107" x14ac:dyDescent="0.25">
      <c r="A23">
        <f t="shared" si="66"/>
        <v>1968</v>
      </c>
      <c r="B23" s="1">
        <v>0.23</v>
      </c>
      <c r="C23" s="1">
        <f t="shared" si="68"/>
        <v>0.20700000000000002</v>
      </c>
      <c r="D23" s="1">
        <v>0.22500000000000001</v>
      </c>
      <c r="E23" s="1">
        <v>0.24300000000000002</v>
      </c>
      <c r="F23" s="1">
        <v>0.26100000000000001</v>
      </c>
      <c r="G23" s="1">
        <v>0.28800000000000003</v>
      </c>
      <c r="H23" s="1">
        <v>0.315</v>
      </c>
      <c r="I23" s="1">
        <v>0.33750000000000002</v>
      </c>
      <c r="J23" s="1">
        <v>0.36899999999999999</v>
      </c>
      <c r="K23" s="1">
        <v>0.40500000000000003</v>
      </c>
      <c r="L23" s="1">
        <v>0.432</v>
      </c>
      <c r="M23" s="1">
        <v>0.47250000000000003</v>
      </c>
      <c r="N23" s="1">
        <v>0.51749999999999996</v>
      </c>
      <c r="O23" s="1">
        <v>0.55800000000000005</v>
      </c>
      <c r="P23" s="1">
        <v>0.60300000000000009</v>
      </c>
      <c r="Q23" s="1">
        <v>0.65700000000000003</v>
      </c>
      <c r="R23" s="1">
        <v>0.69750000000000001</v>
      </c>
      <c r="S23" s="1">
        <v>0.76500000000000001</v>
      </c>
      <c r="T23" s="1">
        <v>0.82800000000000007</v>
      </c>
      <c r="U23" s="1">
        <v>0.9</v>
      </c>
      <c r="V23" s="1"/>
      <c r="CZ23" s="1">
        <f t="shared" si="64"/>
        <v>9.0809999999999995</v>
      </c>
      <c r="DA23">
        <f t="shared" si="67"/>
        <v>1968</v>
      </c>
      <c r="DB23">
        <f t="shared" si="65"/>
        <v>1089.72</v>
      </c>
      <c r="DC23">
        <v>150.50164999999998</v>
      </c>
    </row>
    <row r="24" spans="1:107" x14ac:dyDescent="0.25">
      <c r="A24">
        <f t="shared" si="66"/>
        <v>1969</v>
      </c>
      <c r="B24" s="1">
        <v>0.215</v>
      </c>
      <c r="C24" s="1">
        <f t="shared" si="68"/>
        <v>0.19350000000000001</v>
      </c>
      <c r="D24" s="1">
        <v>0.20700000000000002</v>
      </c>
      <c r="E24" s="1">
        <v>0.22500000000000001</v>
      </c>
      <c r="F24" s="1">
        <v>0.24300000000000002</v>
      </c>
      <c r="G24" s="1">
        <v>0.26100000000000001</v>
      </c>
      <c r="H24" s="1">
        <v>0.28800000000000003</v>
      </c>
      <c r="I24" s="1">
        <v>0.315</v>
      </c>
      <c r="J24" s="1">
        <v>0.33750000000000002</v>
      </c>
      <c r="K24" s="1">
        <v>0.36899999999999999</v>
      </c>
      <c r="L24" s="1">
        <v>0.40500000000000003</v>
      </c>
      <c r="M24" s="1">
        <v>0.432</v>
      </c>
      <c r="N24" s="1">
        <v>0.47250000000000003</v>
      </c>
      <c r="O24" s="1">
        <v>0.51749999999999996</v>
      </c>
      <c r="P24" s="1">
        <v>0.55800000000000005</v>
      </c>
      <c r="Q24" s="1">
        <v>0.60300000000000009</v>
      </c>
      <c r="R24" s="1">
        <v>0.65700000000000003</v>
      </c>
      <c r="S24" s="1">
        <v>0.69750000000000001</v>
      </c>
      <c r="T24" s="1">
        <v>0.76500000000000001</v>
      </c>
      <c r="U24" s="1">
        <v>0.82800000000000007</v>
      </c>
      <c r="V24" s="1">
        <v>0.9</v>
      </c>
      <c r="CZ24" s="1">
        <f t="shared" si="64"/>
        <v>9.2744999999999997</v>
      </c>
      <c r="DA24">
        <f t="shared" si="67"/>
        <v>1969</v>
      </c>
      <c r="DB24">
        <f t="shared" si="65"/>
        <v>1112.94</v>
      </c>
      <c r="DC24">
        <v>159.44794999999999</v>
      </c>
    </row>
    <row r="25" spans="1:107" x14ac:dyDescent="0.25">
      <c r="A25">
        <f t="shared" si="66"/>
        <v>1970</v>
      </c>
      <c r="B25" s="1">
        <v>0.2</v>
      </c>
      <c r="C25" s="1">
        <f t="shared" si="68"/>
        <v>0.18000000000000002</v>
      </c>
      <c r="D25" s="1">
        <v>0.19350000000000001</v>
      </c>
      <c r="E25" s="1">
        <v>0.20700000000000002</v>
      </c>
      <c r="F25" s="1">
        <v>0.22500000000000001</v>
      </c>
      <c r="G25" s="1">
        <v>0.24300000000000002</v>
      </c>
      <c r="H25" s="1">
        <v>0.26100000000000001</v>
      </c>
      <c r="I25" s="1">
        <v>0.28800000000000003</v>
      </c>
      <c r="J25" s="1">
        <v>0.315</v>
      </c>
      <c r="K25" s="1">
        <v>0.33750000000000002</v>
      </c>
      <c r="L25" s="1">
        <v>0.36899999999999999</v>
      </c>
      <c r="M25" s="1">
        <v>0.40500000000000003</v>
      </c>
      <c r="N25" s="1">
        <v>0.432</v>
      </c>
      <c r="O25" s="1">
        <v>0.47250000000000003</v>
      </c>
      <c r="P25" s="1">
        <v>0.51749999999999996</v>
      </c>
      <c r="Q25" s="1">
        <v>0.55800000000000005</v>
      </c>
      <c r="R25" s="1">
        <v>0.60300000000000009</v>
      </c>
      <c r="S25" s="1">
        <v>0.65700000000000003</v>
      </c>
      <c r="T25" s="1">
        <v>0.69750000000000001</v>
      </c>
      <c r="U25" s="1">
        <v>0.76500000000000001</v>
      </c>
      <c r="V25" s="1">
        <v>0.82800000000000007</v>
      </c>
      <c r="W25" s="1">
        <v>0.95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CZ25" s="1">
        <f t="shared" si="64"/>
        <v>9.5044999999999984</v>
      </c>
      <c r="DA25">
        <f t="shared" si="67"/>
        <v>1970</v>
      </c>
      <c r="DB25">
        <f t="shared" si="65"/>
        <v>1140.5399999999997</v>
      </c>
      <c r="DC25">
        <v>168.12370000000004</v>
      </c>
    </row>
    <row r="26" spans="1:107" x14ac:dyDescent="0.25">
      <c r="A26">
        <f t="shared" si="66"/>
        <v>1971</v>
      </c>
      <c r="B26" s="1">
        <v>0.185</v>
      </c>
      <c r="C26" s="1">
        <f t="shared" si="68"/>
        <v>0.16650000000000001</v>
      </c>
      <c r="D26" s="1">
        <v>0.18000000000000002</v>
      </c>
      <c r="E26" s="1">
        <v>0.19350000000000001</v>
      </c>
      <c r="F26" s="1">
        <v>0.20700000000000002</v>
      </c>
      <c r="G26" s="1">
        <v>0.22500000000000001</v>
      </c>
      <c r="H26" s="1">
        <v>0.24300000000000002</v>
      </c>
      <c r="I26" s="1">
        <v>0.26100000000000001</v>
      </c>
      <c r="J26" s="1">
        <v>0.28800000000000003</v>
      </c>
      <c r="K26" s="1">
        <v>0.315</v>
      </c>
      <c r="L26" s="1">
        <v>0.33750000000000002</v>
      </c>
      <c r="M26" s="1">
        <v>0.36899999999999999</v>
      </c>
      <c r="N26" s="1">
        <v>0.40500000000000003</v>
      </c>
      <c r="O26" s="1">
        <v>0.432</v>
      </c>
      <c r="P26" s="1">
        <v>0.47250000000000003</v>
      </c>
      <c r="Q26" s="1">
        <v>0.51749999999999996</v>
      </c>
      <c r="R26" s="1">
        <v>0.55800000000000005</v>
      </c>
      <c r="S26" s="1">
        <v>0.60300000000000009</v>
      </c>
      <c r="T26" s="1">
        <v>0.65700000000000003</v>
      </c>
      <c r="U26" s="1">
        <v>0.69750000000000001</v>
      </c>
      <c r="V26" s="1">
        <v>0.76500000000000001</v>
      </c>
      <c r="W26" s="1">
        <f>0.95*B6</f>
        <v>0.874</v>
      </c>
      <c r="X26" s="1">
        <v>0.95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CZ26" s="1">
        <f t="shared" si="64"/>
        <v>9.7169999999999987</v>
      </c>
      <c r="DA26">
        <f t="shared" si="67"/>
        <v>1971</v>
      </c>
      <c r="DB26">
        <f t="shared" si="65"/>
        <v>1166.04</v>
      </c>
      <c r="DC26">
        <v>177.48174999999998</v>
      </c>
    </row>
    <row r="27" spans="1:107" x14ac:dyDescent="0.25">
      <c r="A27">
        <f t="shared" si="66"/>
        <v>1972</v>
      </c>
      <c r="B27" s="1">
        <v>0.17</v>
      </c>
      <c r="C27" s="1">
        <f t="shared" si="68"/>
        <v>0.15300000000000002</v>
      </c>
      <c r="D27" s="1">
        <v>0.16650000000000001</v>
      </c>
      <c r="E27" s="1">
        <v>0.18000000000000002</v>
      </c>
      <c r="F27" s="1">
        <v>0.19350000000000001</v>
      </c>
      <c r="G27" s="1">
        <v>0.20700000000000002</v>
      </c>
      <c r="H27" s="1">
        <v>0.22500000000000001</v>
      </c>
      <c r="I27" s="1">
        <v>0.24300000000000002</v>
      </c>
      <c r="J27" s="1">
        <v>0.26100000000000001</v>
      </c>
      <c r="K27" s="1">
        <v>0.28800000000000003</v>
      </c>
      <c r="L27" s="1">
        <v>0.315</v>
      </c>
      <c r="M27" s="1">
        <v>0.33750000000000002</v>
      </c>
      <c r="N27" s="1">
        <v>0.36899999999999999</v>
      </c>
      <c r="O27" s="1">
        <v>0.40500000000000003</v>
      </c>
      <c r="P27" s="1">
        <v>0.432</v>
      </c>
      <c r="Q27" s="1">
        <v>0.47250000000000003</v>
      </c>
      <c r="R27" s="1">
        <v>0.51749999999999996</v>
      </c>
      <c r="S27" s="1">
        <v>0.55800000000000005</v>
      </c>
      <c r="T27" s="1">
        <v>0.60300000000000009</v>
      </c>
      <c r="U27" s="1">
        <v>0.65700000000000003</v>
      </c>
      <c r="V27" s="1">
        <v>0.69750000000000001</v>
      </c>
      <c r="W27" s="1">
        <f>0.95*B7</f>
        <v>0.8075</v>
      </c>
      <c r="X27" s="1">
        <v>0.874</v>
      </c>
      <c r="Y27" s="1">
        <v>0.95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CZ27" s="1">
        <f t="shared" si="64"/>
        <v>9.9124999999999996</v>
      </c>
      <c r="DA27">
        <f t="shared" si="67"/>
        <v>1972</v>
      </c>
      <c r="DB27">
        <f t="shared" si="65"/>
        <v>1189.5</v>
      </c>
      <c r="DC27">
        <v>187.74190000000002</v>
      </c>
    </row>
    <row r="28" spans="1:107" x14ac:dyDescent="0.25">
      <c r="A28">
        <f t="shared" si="66"/>
        <v>1973</v>
      </c>
      <c r="B28" s="1">
        <v>0.16</v>
      </c>
      <c r="C28" s="1">
        <f t="shared" si="68"/>
        <v>0.14400000000000002</v>
      </c>
      <c r="D28" s="1">
        <v>0.15300000000000002</v>
      </c>
      <c r="E28" s="1">
        <v>0.16650000000000001</v>
      </c>
      <c r="F28" s="1">
        <v>0.18000000000000002</v>
      </c>
      <c r="G28" s="1">
        <v>0.19350000000000001</v>
      </c>
      <c r="H28" s="1">
        <v>0.20700000000000002</v>
      </c>
      <c r="I28" s="1">
        <v>0.22500000000000001</v>
      </c>
      <c r="J28" s="1">
        <v>0.24300000000000002</v>
      </c>
      <c r="K28" s="1">
        <v>0.26100000000000001</v>
      </c>
      <c r="L28" s="1">
        <v>0.28800000000000003</v>
      </c>
      <c r="M28" s="1">
        <v>0.315</v>
      </c>
      <c r="N28" s="1">
        <v>0.33750000000000002</v>
      </c>
      <c r="O28" s="1">
        <v>0.36899999999999999</v>
      </c>
      <c r="P28" s="1">
        <v>0.40500000000000003</v>
      </c>
      <c r="Q28" s="1">
        <v>0.432</v>
      </c>
      <c r="R28" s="1">
        <v>0.47250000000000003</v>
      </c>
      <c r="S28" s="1">
        <v>0.51749999999999996</v>
      </c>
      <c r="T28" s="1">
        <v>0.55800000000000005</v>
      </c>
      <c r="U28" s="1">
        <v>0.60300000000000009</v>
      </c>
      <c r="V28" s="1">
        <v>0.65700000000000003</v>
      </c>
      <c r="W28" s="1">
        <f t="shared" ref="W28:W32" si="69">0.95*B8</f>
        <v>0.73624999999999996</v>
      </c>
      <c r="X28" s="1">
        <v>0.8075</v>
      </c>
      <c r="Y28" s="1">
        <v>0.874</v>
      </c>
      <c r="Z28" s="1">
        <v>0.95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CZ28" s="1">
        <f t="shared" si="64"/>
        <v>10.095249999999998</v>
      </c>
      <c r="DA28">
        <f t="shared" si="67"/>
        <v>1973</v>
      </c>
      <c r="DB28">
        <f t="shared" si="65"/>
        <v>1211.4299999999998</v>
      </c>
      <c r="DC28">
        <v>199.70735000000002</v>
      </c>
    </row>
    <row r="29" spans="1:107" x14ac:dyDescent="0.25">
      <c r="A29">
        <f t="shared" si="66"/>
        <v>1974</v>
      </c>
      <c r="B29" s="1">
        <v>0.14499999999999999</v>
      </c>
      <c r="C29" s="1">
        <f t="shared" si="68"/>
        <v>0.1305</v>
      </c>
      <c r="D29" s="1">
        <v>0.14400000000000002</v>
      </c>
      <c r="E29" s="1">
        <v>0.15300000000000002</v>
      </c>
      <c r="F29" s="1">
        <v>0.16650000000000001</v>
      </c>
      <c r="G29" s="1">
        <v>0.18000000000000002</v>
      </c>
      <c r="H29" s="1">
        <v>0.19350000000000001</v>
      </c>
      <c r="I29" s="1">
        <v>0.20700000000000002</v>
      </c>
      <c r="J29" s="1">
        <v>0.22500000000000001</v>
      </c>
      <c r="K29" s="1">
        <v>0.24300000000000002</v>
      </c>
      <c r="L29" s="1">
        <v>0.26100000000000001</v>
      </c>
      <c r="M29" s="1">
        <v>0.28800000000000003</v>
      </c>
      <c r="N29" s="1">
        <v>0.315</v>
      </c>
      <c r="O29" s="1">
        <v>0.33750000000000002</v>
      </c>
      <c r="P29" s="1">
        <v>0.36899999999999999</v>
      </c>
      <c r="Q29" s="1">
        <v>0.40500000000000003</v>
      </c>
      <c r="R29" s="1">
        <v>0.432</v>
      </c>
      <c r="S29" s="1">
        <v>0.47250000000000003</v>
      </c>
      <c r="T29" s="1">
        <v>0.51749999999999996</v>
      </c>
      <c r="U29" s="1">
        <v>0.55800000000000005</v>
      </c>
      <c r="V29" s="1">
        <v>0.60300000000000009</v>
      </c>
      <c r="W29" s="1">
        <f t="shared" si="69"/>
        <v>0.69350000000000001</v>
      </c>
      <c r="X29" s="1">
        <v>0.73624999999999996</v>
      </c>
      <c r="Y29" s="1">
        <v>0.8075</v>
      </c>
      <c r="Z29" s="1">
        <v>0.874</v>
      </c>
      <c r="AA29" s="1">
        <v>0.95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CZ29" s="1">
        <f t="shared" si="64"/>
        <v>10.26225</v>
      </c>
      <c r="DA29">
        <f t="shared" si="67"/>
        <v>1974</v>
      </c>
      <c r="DB29">
        <f t="shared" si="65"/>
        <v>1231.47</v>
      </c>
      <c r="DC29">
        <v>211.77620000000005</v>
      </c>
    </row>
    <row r="30" spans="1:107" x14ac:dyDescent="0.25">
      <c r="A30">
        <f t="shared" si="66"/>
        <v>1975</v>
      </c>
      <c r="B30" s="1">
        <v>0.13500000000000001</v>
      </c>
      <c r="C30" s="1">
        <f t="shared" si="68"/>
        <v>0.12150000000000001</v>
      </c>
      <c r="D30" s="1">
        <v>0.1305</v>
      </c>
      <c r="E30" s="1">
        <v>0.14400000000000002</v>
      </c>
      <c r="F30" s="1">
        <v>0.15300000000000002</v>
      </c>
      <c r="G30" s="1">
        <v>0.16650000000000001</v>
      </c>
      <c r="H30" s="1">
        <v>0.18000000000000002</v>
      </c>
      <c r="I30" s="1">
        <v>0.19350000000000001</v>
      </c>
      <c r="J30" s="1">
        <v>0.20700000000000002</v>
      </c>
      <c r="K30" s="1">
        <v>0.22500000000000001</v>
      </c>
      <c r="L30" s="1">
        <v>0.24300000000000002</v>
      </c>
      <c r="M30" s="1">
        <v>0.26100000000000001</v>
      </c>
      <c r="N30" s="1">
        <v>0.28800000000000003</v>
      </c>
      <c r="O30" s="1">
        <v>0.315</v>
      </c>
      <c r="P30" s="1">
        <v>0.33750000000000002</v>
      </c>
      <c r="Q30" s="1">
        <v>0.36899999999999999</v>
      </c>
      <c r="R30" s="1">
        <v>0.40500000000000003</v>
      </c>
      <c r="S30" s="1">
        <v>0.432</v>
      </c>
      <c r="T30" s="1">
        <v>0.47250000000000003</v>
      </c>
      <c r="U30" s="1">
        <v>0.51749999999999996</v>
      </c>
      <c r="V30" s="1">
        <v>0.55800000000000005</v>
      </c>
      <c r="W30" s="1">
        <f t="shared" si="69"/>
        <v>0.63649999999999995</v>
      </c>
      <c r="X30" s="1">
        <v>0.69350000000000001</v>
      </c>
      <c r="Y30" s="1">
        <v>0.73624999999999996</v>
      </c>
      <c r="Z30" s="1">
        <v>0.8075</v>
      </c>
      <c r="AA30" s="1">
        <v>0.874</v>
      </c>
      <c r="AB30" s="1">
        <v>0.95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CZ30" s="1">
        <f t="shared" si="64"/>
        <v>10.417250000000001</v>
      </c>
      <c r="DA30">
        <f t="shared" si="67"/>
        <v>1975</v>
      </c>
      <c r="DB30">
        <f t="shared" si="65"/>
        <v>1250.0700000000002</v>
      </c>
      <c r="DC30">
        <v>222.95274999999995</v>
      </c>
    </row>
    <row r="31" spans="1:107" x14ac:dyDescent="0.25">
      <c r="A31">
        <f t="shared" si="66"/>
        <v>1976</v>
      </c>
      <c r="B31" s="1">
        <v>0.12</v>
      </c>
      <c r="C31" s="1">
        <f t="shared" si="68"/>
        <v>0.108</v>
      </c>
      <c r="D31" s="1">
        <v>0.12150000000000001</v>
      </c>
      <c r="E31" s="1">
        <v>0.1305</v>
      </c>
      <c r="F31" s="1">
        <v>0.14400000000000002</v>
      </c>
      <c r="G31" s="1">
        <v>0.15300000000000002</v>
      </c>
      <c r="H31" s="1">
        <v>0.16650000000000001</v>
      </c>
      <c r="I31" s="1">
        <v>0.18000000000000002</v>
      </c>
      <c r="J31" s="1">
        <v>0.19350000000000001</v>
      </c>
      <c r="K31" s="1">
        <v>0.20700000000000002</v>
      </c>
      <c r="L31" s="1">
        <v>0.22500000000000001</v>
      </c>
      <c r="M31" s="1">
        <v>0.24300000000000002</v>
      </c>
      <c r="N31" s="1">
        <v>0.26100000000000001</v>
      </c>
      <c r="O31" s="1">
        <v>0.28800000000000003</v>
      </c>
      <c r="P31" s="1">
        <v>0.315</v>
      </c>
      <c r="Q31" s="1">
        <v>0.33750000000000002</v>
      </c>
      <c r="R31" s="1">
        <v>0.36899999999999999</v>
      </c>
      <c r="S31" s="1">
        <v>0.40500000000000003</v>
      </c>
      <c r="T31" s="1">
        <v>0.432</v>
      </c>
      <c r="U31" s="1">
        <v>0.47250000000000003</v>
      </c>
      <c r="V31" s="1">
        <v>0.51749999999999996</v>
      </c>
      <c r="W31" s="1">
        <f t="shared" si="69"/>
        <v>0.58899999999999997</v>
      </c>
      <c r="X31" s="1">
        <v>0.63649999999999995</v>
      </c>
      <c r="Y31" s="1">
        <v>0.69350000000000001</v>
      </c>
      <c r="Z31" s="1">
        <v>0.73624999999999996</v>
      </c>
      <c r="AA31" s="1">
        <v>0.8075</v>
      </c>
      <c r="AB31" s="1">
        <v>0.874</v>
      </c>
      <c r="AC31" s="1">
        <v>0.95</v>
      </c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CZ31" s="1">
        <f t="shared" si="64"/>
        <v>10.55625</v>
      </c>
      <c r="DA31">
        <f t="shared" si="67"/>
        <v>1976</v>
      </c>
      <c r="DB31">
        <f t="shared" si="65"/>
        <v>1266.75</v>
      </c>
      <c r="DC31">
        <v>234.89874999999995</v>
      </c>
    </row>
    <row r="32" spans="1:107" x14ac:dyDescent="0.25">
      <c r="A32">
        <f t="shared" si="66"/>
        <v>1977</v>
      </c>
      <c r="B32" s="1">
        <v>0.11</v>
      </c>
      <c r="C32" s="1">
        <f t="shared" si="68"/>
        <v>9.9000000000000005E-2</v>
      </c>
      <c r="D32" s="1">
        <v>0.108</v>
      </c>
      <c r="E32" s="1">
        <v>0.12150000000000001</v>
      </c>
      <c r="F32" s="1">
        <v>0.1305</v>
      </c>
      <c r="G32" s="1">
        <v>0.14400000000000002</v>
      </c>
      <c r="H32" s="1">
        <v>0.15300000000000002</v>
      </c>
      <c r="I32" s="1">
        <v>0.16650000000000001</v>
      </c>
      <c r="J32" s="1">
        <v>0.18000000000000002</v>
      </c>
      <c r="K32" s="1">
        <v>0.19350000000000001</v>
      </c>
      <c r="L32" s="1">
        <v>0.20700000000000002</v>
      </c>
      <c r="M32" s="1">
        <v>0.22500000000000001</v>
      </c>
      <c r="N32" s="1">
        <v>0.24300000000000002</v>
      </c>
      <c r="O32" s="1">
        <v>0.26100000000000001</v>
      </c>
      <c r="P32" s="1">
        <v>0.28800000000000003</v>
      </c>
      <c r="Q32" s="1">
        <v>0.315</v>
      </c>
      <c r="R32" s="1">
        <v>0.33750000000000002</v>
      </c>
      <c r="S32" s="1">
        <v>0.36899999999999999</v>
      </c>
      <c r="T32" s="1">
        <v>0.40500000000000003</v>
      </c>
      <c r="U32" s="1">
        <v>0.432</v>
      </c>
      <c r="V32" s="1">
        <v>0.47250000000000003</v>
      </c>
      <c r="W32" s="1">
        <f t="shared" si="69"/>
        <v>0.5462499999999999</v>
      </c>
      <c r="X32" s="1">
        <v>0.58899999999999997</v>
      </c>
      <c r="Y32" s="1">
        <v>0.63649999999999995</v>
      </c>
      <c r="Z32" s="1">
        <v>0.69350000000000001</v>
      </c>
      <c r="AA32" s="1">
        <v>0.73624999999999996</v>
      </c>
      <c r="AB32" s="1">
        <v>0.8075</v>
      </c>
      <c r="AC32" s="1">
        <v>0.874</v>
      </c>
      <c r="AD32" s="1">
        <v>0.95</v>
      </c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CZ32" s="1">
        <f t="shared" si="64"/>
        <v>10.683999999999999</v>
      </c>
      <c r="DA32">
        <f t="shared" si="67"/>
        <v>1977</v>
      </c>
      <c r="DB32">
        <f t="shared" si="65"/>
        <v>1282.08</v>
      </c>
      <c r="DC32">
        <v>247.6223</v>
      </c>
    </row>
    <row r="33" spans="1:107" x14ac:dyDescent="0.25">
      <c r="A33">
        <f t="shared" si="66"/>
        <v>1978</v>
      </c>
      <c r="B33" s="1">
        <v>0.105</v>
      </c>
      <c r="C33" s="1">
        <f t="shared" si="68"/>
        <v>9.4500000000000001E-2</v>
      </c>
      <c r="D33" s="1">
        <v>9.9000000000000005E-2</v>
      </c>
      <c r="E33" s="1">
        <v>0.108</v>
      </c>
      <c r="F33" s="1">
        <v>0.12150000000000001</v>
      </c>
      <c r="G33" s="1">
        <v>0.1305</v>
      </c>
      <c r="H33" s="1">
        <v>0.14400000000000002</v>
      </c>
      <c r="I33" s="1">
        <v>0.15300000000000002</v>
      </c>
      <c r="J33" s="1">
        <v>0.16650000000000001</v>
      </c>
      <c r="K33" s="1">
        <v>0.18000000000000002</v>
      </c>
      <c r="L33" s="1">
        <v>0.19350000000000001</v>
      </c>
      <c r="M33" s="1">
        <v>0.20700000000000002</v>
      </c>
      <c r="N33" s="1">
        <v>0.22500000000000001</v>
      </c>
      <c r="O33" s="1">
        <v>0.24300000000000002</v>
      </c>
      <c r="P33" s="1">
        <v>0.26100000000000001</v>
      </c>
      <c r="Q33" s="1">
        <v>0.28800000000000003</v>
      </c>
      <c r="R33" s="1">
        <v>0.315</v>
      </c>
      <c r="S33" s="1">
        <v>0.33750000000000002</v>
      </c>
      <c r="T33" s="1">
        <v>0.36899999999999999</v>
      </c>
      <c r="U33" s="1">
        <v>0.40500000000000003</v>
      </c>
      <c r="V33" s="1">
        <v>0.432</v>
      </c>
      <c r="W33" s="1">
        <f>0.95*B13</f>
        <v>0.49874999999999997</v>
      </c>
      <c r="X33" s="1">
        <v>0.5462499999999999</v>
      </c>
      <c r="Y33" s="1">
        <v>0.58899999999999997</v>
      </c>
      <c r="Z33" s="1">
        <v>0.63649999999999995</v>
      </c>
      <c r="AA33" s="1">
        <v>0.69350000000000001</v>
      </c>
      <c r="AB33" s="1">
        <v>0.73624999999999996</v>
      </c>
      <c r="AC33" s="1">
        <v>0.8075</v>
      </c>
      <c r="AD33" s="1">
        <v>0.874</v>
      </c>
      <c r="AE33" s="1">
        <v>0.95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CZ33" s="1">
        <f t="shared" si="64"/>
        <v>10.80475</v>
      </c>
      <c r="DA33">
        <f t="shared" si="67"/>
        <v>1978</v>
      </c>
      <c r="DB33">
        <f t="shared" si="65"/>
        <v>1296.57</v>
      </c>
      <c r="DC33">
        <v>257.69960000000003</v>
      </c>
    </row>
    <row r="34" spans="1:107" x14ac:dyDescent="0.25">
      <c r="A34">
        <f t="shared" si="66"/>
        <v>1979</v>
      </c>
      <c r="B34" s="1">
        <v>0.09</v>
      </c>
      <c r="C34" s="1">
        <f t="shared" si="68"/>
        <v>8.1000000000000003E-2</v>
      </c>
      <c r="D34" s="1">
        <v>9.4500000000000001E-2</v>
      </c>
      <c r="E34" s="1">
        <v>9.9000000000000005E-2</v>
      </c>
      <c r="F34" s="1">
        <v>0.108</v>
      </c>
      <c r="G34" s="1">
        <v>0.12150000000000001</v>
      </c>
      <c r="H34" s="1">
        <v>0.1305</v>
      </c>
      <c r="I34" s="1">
        <v>0.14400000000000002</v>
      </c>
      <c r="J34" s="1">
        <v>0.15300000000000002</v>
      </c>
      <c r="K34" s="1">
        <v>0.16650000000000001</v>
      </c>
      <c r="L34" s="1">
        <v>0.18000000000000002</v>
      </c>
      <c r="M34" s="1">
        <v>0.19350000000000001</v>
      </c>
      <c r="N34" s="1">
        <v>0.20700000000000002</v>
      </c>
      <c r="O34" s="1">
        <v>0.22500000000000001</v>
      </c>
      <c r="P34" s="1">
        <v>0.24300000000000002</v>
      </c>
      <c r="Q34" s="1">
        <v>0.26100000000000001</v>
      </c>
      <c r="R34" s="1">
        <v>0.28800000000000003</v>
      </c>
      <c r="S34" s="1">
        <v>0.315</v>
      </c>
      <c r="T34" s="1">
        <v>0.33750000000000002</v>
      </c>
      <c r="U34" s="1">
        <v>0.36899999999999999</v>
      </c>
      <c r="V34" s="1">
        <v>0.40500000000000003</v>
      </c>
      <c r="W34" s="1">
        <f>0.95*B14</f>
        <v>0.45599999999999996</v>
      </c>
      <c r="X34" s="1">
        <v>0.49874999999999997</v>
      </c>
      <c r="Y34" s="1">
        <v>0.5462499999999999</v>
      </c>
      <c r="Z34" s="1">
        <v>0.58899999999999997</v>
      </c>
      <c r="AA34" s="1">
        <v>0.63649999999999995</v>
      </c>
      <c r="AB34" s="1">
        <v>0.69350000000000001</v>
      </c>
      <c r="AC34" s="1">
        <v>0.73624999999999996</v>
      </c>
      <c r="AD34" s="1">
        <v>0.8075</v>
      </c>
      <c r="AE34" s="1">
        <v>0.874</v>
      </c>
      <c r="AF34" s="1">
        <v>0.95</v>
      </c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CZ34" s="1">
        <f t="shared" si="64"/>
        <v>10.909749999999999</v>
      </c>
      <c r="DA34">
        <f t="shared" si="67"/>
        <v>1979</v>
      </c>
      <c r="DB34">
        <f t="shared" si="65"/>
        <v>1309.1699999999998</v>
      </c>
      <c r="DC34">
        <v>266.27785</v>
      </c>
    </row>
    <row r="35" spans="1:107" x14ac:dyDescent="0.25">
      <c r="A35">
        <f t="shared" si="66"/>
        <v>1980</v>
      </c>
      <c r="B35" s="1">
        <v>8.5000000000000006E-2</v>
      </c>
      <c r="C35" s="1">
        <f t="shared" si="68"/>
        <v>7.6500000000000012E-2</v>
      </c>
      <c r="D35" s="1">
        <v>8.1000000000000003E-2</v>
      </c>
      <c r="E35" s="1">
        <v>9.4500000000000001E-2</v>
      </c>
      <c r="F35" s="1">
        <v>9.9000000000000005E-2</v>
      </c>
      <c r="G35" s="1">
        <v>0.108</v>
      </c>
      <c r="H35" s="1">
        <v>0.12150000000000001</v>
      </c>
      <c r="I35" s="1">
        <v>0.1305</v>
      </c>
      <c r="J35" s="1">
        <v>0.14400000000000002</v>
      </c>
      <c r="K35" s="1">
        <v>0.15300000000000002</v>
      </c>
      <c r="L35" s="1">
        <v>0.16650000000000001</v>
      </c>
      <c r="M35" s="1">
        <v>0.18000000000000002</v>
      </c>
      <c r="N35" s="1">
        <v>0.19350000000000001</v>
      </c>
      <c r="O35" s="1">
        <v>0.20700000000000002</v>
      </c>
      <c r="P35" s="1">
        <v>0.22500000000000001</v>
      </c>
      <c r="Q35" s="1">
        <v>0.24300000000000002</v>
      </c>
      <c r="R35" s="1">
        <v>0.26100000000000001</v>
      </c>
      <c r="S35" s="1">
        <v>0.28800000000000003</v>
      </c>
      <c r="T35" s="1">
        <v>0.315</v>
      </c>
      <c r="U35" s="1">
        <v>0.33750000000000002</v>
      </c>
      <c r="V35" s="1">
        <v>0.36899999999999999</v>
      </c>
      <c r="W35" s="1">
        <f t="shared" ref="W35:W98" si="70">0.95*B15</f>
        <v>0.42749999999999999</v>
      </c>
      <c r="X35" s="1">
        <v>0.45599999999999996</v>
      </c>
      <c r="Y35" s="1">
        <v>0.49874999999999997</v>
      </c>
      <c r="Z35" s="1">
        <v>0.5462499999999999</v>
      </c>
      <c r="AA35" s="1">
        <v>0.58899999999999997</v>
      </c>
      <c r="AB35" s="1">
        <v>0.63649999999999995</v>
      </c>
      <c r="AC35" s="1">
        <v>0.69350000000000001</v>
      </c>
      <c r="AD35" s="1">
        <v>0.73624999999999996</v>
      </c>
      <c r="AE35" s="1">
        <v>0.8075</v>
      </c>
      <c r="AF35" s="1">
        <v>0.874</v>
      </c>
      <c r="AG35" s="1">
        <v>0.95</v>
      </c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CZ35" s="1">
        <f t="shared" si="64"/>
        <v>11.008749999999999</v>
      </c>
      <c r="DA35">
        <f t="shared" si="67"/>
        <v>1980</v>
      </c>
      <c r="DB35">
        <f t="shared" si="65"/>
        <v>1321.05</v>
      </c>
      <c r="DC35">
        <v>275.91390000000007</v>
      </c>
    </row>
    <row r="36" spans="1:107" x14ac:dyDescent="0.25">
      <c r="A36">
        <f t="shared" si="66"/>
        <v>1981</v>
      </c>
      <c r="B36" s="1">
        <v>0.08</v>
      </c>
      <c r="C36" s="1">
        <f t="shared" si="68"/>
        <v>7.2000000000000008E-2</v>
      </c>
      <c r="D36" s="1">
        <v>7.6500000000000012E-2</v>
      </c>
      <c r="E36" s="1">
        <v>8.1000000000000003E-2</v>
      </c>
      <c r="F36" s="1">
        <v>9.4500000000000001E-2</v>
      </c>
      <c r="G36" s="1">
        <v>9.9000000000000005E-2</v>
      </c>
      <c r="H36" s="1">
        <v>0.108</v>
      </c>
      <c r="I36" s="1">
        <v>0.12150000000000001</v>
      </c>
      <c r="J36" s="1">
        <v>0.1305</v>
      </c>
      <c r="K36" s="1">
        <v>0.14400000000000002</v>
      </c>
      <c r="L36" s="1">
        <v>0.15300000000000002</v>
      </c>
      <c r="M36" s="1">
        <v>0.16650000000000001</v>
      </c>
      <c r="N36" s="1">
        <v>0.18000000000000002</v>
      </c>
      <c r="O36" s="1">
        <v>0.19350000000000001</v>
      </c>
      <c r="P36" s="1">
        <v>0.20700000000000002</v>
      </c>
      <c r="Q36" s="1">
        <v>0.22500000000000001</v>
      </c>
      <c r="R36" s="1">
        <v>0.24300000000000002</v>
      </c>
      <c r="S36" s="1">
        <v>0.26100000000000001</v>
      </c>
      <c r="T36" s="1">
        <v>0.28800000000000003</v>
      </c>
      <c r="U36" s="1">
        <v>0.315</v>
      </c>
      <c r="V36" s="1">
        <v>0.33750000000000002</v>
      </c>
      <c r="W36" s="1">
        <f t="shared" si="70"/>
        <v>0.38949999999999996</v>
      </c>
      <c r="X36" s="1">
        <v>0.42749999999999999</v>
      </c>
      <c r="Y36" s="1">
        <v>0.45599999999999996</v>
      </c>
      <c r="Z36" s="1">
        <v>0.49874999999999997</v>
      </c>
      <c r="AA36" s="1">
        <v>0.5462499999999999</v>
      </c>
      <c r="AB36" s="1">
        <v>0.58899999999999997</v>
      </c>
      <c r="AC36" s="1">
        <v>0.63649999999999995</v>
      </c>
      <c r="AD36" s="1">
        <v>0.69350000000000001</v>
      </c>
      <c r="AE36" s="1">
        <v>0.73624999999999996</v>
      </c>
      <c r="AF36" s="1">
        <v>0.8075</v>
      </c>
      <c r="AG36" s="1">
        <v>0.874</v>
      </c>
      <c r="AH36" s="1">
        <v>0.95</v>
      </c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CZ36" s="1">
        <f t="shared" si="64"/>
        <v>11.10125</v>
      </c>
      <c r="DA36">
        <f t="shared" si="67"/>
        <v>1981</v>
      </c>
      <c r="DB36">
        <f t="shared" si="65"/>
        <v>1332.15</v>
      </c>
      <c r="DC36">
        <v>284.47454999999997</v>
      </c>
    </row>
    <row r="37" spans="1:107" x14ac:dyDescent="0.25">
      <c r="A37">
        <f t="shared" si="66"/>
        <v>1982</v>
      </c>
      <c r="B37" s="1">
        <v>7.4999999999999997E-2</v>
      </c>
      <c r="C37" s="1">
        <f t="shared" si="68"/>
        <v>6.7500000000000004E-2</v>
      </c>
      <c r="D37" s="1">
        <v>7.2000000000000008E-2</v>
      </c>
      <c r="E37" s="1">
        <v>7.6500000000000012E-2</v>
      </c>
      <c r="F37" s="1">
        <v>8.1000000000000003E-2</v>
      </c>
      <c r="G37" s="1">
        <v>9.4500000000000001E-2</v>
      </c>
      <c r="H37" s="1">
        <v>9.9000000000000005E-2</v>
      </c>
      <c r="I37" s="1">
        <v>0.108</v>
      </c>
      <c r="J37" s="1">
        <v>0.12150000000000001</v>
      </c>
      <c r="K37" s="1">
        <v>0.1305</v>
      </c>
      <c r="L37" s="1">
        <v>0.14400000000000002</v>
      </c>
      <c r="M37" s="1">
        <v>0.15300000000000002</v>
      </c>
      <c r="N37" s="1">
        <v>0.16650000000000001</v>
      </c>
      <c r="O37" s="1"/>
      <c r="P37" s="1">
        <v>0.19350000000000001</v>
      </c>
      <c r="Q37" s="1">
        <v>0.20700000000000002</v>
      </c>
      <c r="R37" s="1">
        <v>0.22500000000000001</v>
      </c>
      <c r="S37" s="1">
        <v>0.24300000000000002</v>
      </c>
      <c r="T37" s="1">
        <v>0.26100000000000001</v>
      </c>
      <c r="U37" s="1">
        <v>0.28800000000000003</v>
      </c>
      <c r="V37" s="1">
        <v>0.315</v>
      </c>
      <c r="W37" s="1">
        <f t="shared" si="70"/>
        <v>0.35624999999999996</v>
      </c>
      <c r="X37" s="1">
        <v>0.38949999999999996</v>
      </c>
      <c r="Y37" s="1">
        <v>0.42749999999999999</v>
      </c>
      <c r="Z37" s="1">
        <v>0.45599999999999996</v>
      </c>
      <c r="AA37" s="1">
        <v>0.49874999999999997</v>
      </c>
      <c r="AB37" s="1">
        <v>0.5462499999999999</v>
      </c>
      <c r="AC37" s="1">
        <v>0.58899999999999997</v>
      </c>
      <c r="AD37" s="1">
        <v>0.63649999999999995</v>
      </c>
      <c r="AE37" s="1">
        <v>0.69350000000000001</v>
      </c>
      <c r="AF37" s="1">
        <v>0.73624999999999996</v>
      </c>
      <c r="AG37" s="1">
        <v>0.8075</v>
      </c>
      <c r="AH37" s="1">
        <v>0.874</v>
      </c>
      <c r="AI37" s="1">
        <v>0.95</v>
      </c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CZ37" s="1">
        <f t="shared" ref="CZ37:CZ68" si="71">SUM(C37:CY37)</f>
        <v>11.0075</v>
      </c>
      <c r="DA37">
        <f t="shared" si="67"/>
        <v>1982</v>
      </c>
      <c r="DB37">
        <f t="shared" si="65"/>
        <v>1320.9</v>
      </c>
      <c r="DC37">
        <v>294.75914999999992</v>
      </c>
    </row>
    <row r="38" spans="1:107" x14ac:dyDescent="0.25">
      <c r="A38">
        <f t="shared" si="66"/>
        <v>1983</v>
      </c>
      <c r="B38" s="1">
        <v>7.0000000000000007E-2</v>
      </c>
      <c r="C38" s="1">
        <f t="shared" si="68"/>
        <v>6.3000000000000014E-2</v>
      </c>
      <c r="D38" s="1">
        <v>6.7500000000000004E-2</v>
      </c>
      <c r="E38" s="1">
        <v>7.2000000000000008E-2</v>
      </c>
      <c r="F38" s="1">
        <v>7.6500000000000012E-2</v>
      </c>
      <c r="G38" s="1">
        <v>8.1000000000000003E-2</v>
      </c>
      <c r="H38" s="1">
        <v>9.4500000000000001E-2</v>
      </c>
      <c r="I38" s="1">
        <v>9.9000000000000005E-2</v>
      </c>
      <c r="J38" s="1">
        <v>0.108</v>
      </c>
      <c r="K38" s="1">
        <v>0.12150000000000001</v>
      </c>
      <c r="L38" s="1">
        <v>0.1305</v>
      </c>
      <c r="M38" s="1">
        <v>0.14400000000000002</v>
      </c>
      <c r="N38" s="1">
        <v>0.15300000000000002</v>
      </c>
      <c r="O38" s="1">
        <v>0.16650000000000001</v>
      </c>
      <c r="P38" s="1">
        <v>0.18000000000000002</v>
      </c>
      <c r="Q38" s="1">
        <v>0.19350000000000001</v>
      </c>
      <c r="R38" s="1">
        <v>0.20700000000000002</v>
      </c>
      <c r="S38" s="1">
        <v>0.22500000000000001</v>
      </c>
      <c r="T38" s="1">
        <v>0.24300000000000002</v>
      </c>
      <c r="U38" s="1">
        <v>0.26100000000000001</v>
      </c>
      <c r="V38" s="1">
        <v>0.28800000000000003</v>
      </c>
      <c r="W38" s="1">
        <f t="shared" si="70"/>
        <v>0.33249999999999996</v>
      </c>
      <c r="X38" s="1">
        <v>0.35624999999999996</v>
      </c>
      <c r="Y38" s="1">
        <v>0.38949999999999996</v>
      </c>
      <c r="Z38" s="1">
        <v>0.42749999999999999</v>
      </c>
      <c r="AA38" s="1">
        <v>0.45599999999999996</v>
      </c>
      <c r="AB38" s="1">
        <v>0.49874999999999997</v>
      </c>
      <c r="AC38" s="1">
        <v>0.5462499999999999</v>
      </c>
      <c r="AD38" s="1">
        <v>0.58899999999999997</v>
      </c>
      <c r="AE38" s="1">
        <v>0.63649999999999995</v>
      </c>
      <c r="AF38" s="1">
        <v>0.69350000000000001</v>
      </c>
      <c r="AG38" s="1">
        <v>0.73624999999999996</v>
      </c>
      <c r="AH38" s="1">
        <v>0.8075</v>
      </c>
      <c r="AI38" s="1">
        <v>0.874</v>
      </c>
      <c r="AJ38" s="1">
        <v>0.95</v>
      </c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CZ38" s="1">
        <f t="shared" si="71"/>
        <v>11.267999999999999</v>
      </c>
      <c r="DA38">
        <f t="shared" si="67"/>
        <v>1983</v>
      </c>
      <c r="DB38">
        <f t="shared" si="65"/>
        <v>1352.1599999999999</v>
      </c>
      <c r="DC38">
        <v>304.53114999999997</v>
      </c>
    </row>
    <row r="39" spans="1:107" x14ac:dyDescent="0.25">
      <c r="A39">
        <f t="shared" si="66"/>
        <v>1984</v>
      </c>
      <c r="B39" s="1">
        <v>6.5000000000000002E-2</v>
      </c>
      <c r="C39" s="1">
        <f t="shared" si="68"/>
        <v>5.8500000000000003E-2</v>
      </c>
      <c r="D39" s="1">
        <v>6.3000000000000014E-2</v>
      </c>
      <c r="E39" s="1">
        <v>6.7500000000000004E-2</v>
      </c>
      <c r="F39" s="1">
        <v>7.2000000000000008E-2</v>
      </c>
      <c r="G39" s="1">
        <v>7.6500000000000012E-2</v>
      </c>
      <c r="H39" s="1">
        <v>8.1000000000000003E-2</v>
      </c>
      <c r="I39" s="1">
        <v>9.4500000000000001E-2</v>
      </c>
      <c r="J39" s="1">
        <v>9.9000000000000005E-2</v>
      </c>
      <c r="K39" s="1">
        <v>0.108</v>
      </c>
      <c r="L39" s="1">
        <v>0.12150000000000001</v>
      </c>
      <c r="M39" s="1">
        <v>0.1305</v>
      </c>
      <c r="N39" s="1">
        <v>0.14400000000000002</v>
      </c>
      <c r="O39" s="1">
        <v>0.15300000000000002</v>
      </c>
      <c r="P39" s="1">
        <v>0.16650000000000001</v>
      </c>
      <c r="Q39" s="1">
        <v>0.18000000000000002</v>
      </c>
      <c r="R39" s="1">
        <v>0.19350000000000001</v>
      </c>
      <c r="S39" s="1">
        <v>0.20700000000000002</v>
      </c>
      <c r="T39" s="1">
        <v>0.22500000000000001</v>
      </c>
      <c r="U39" s="1">
        <v>0.24300000000000002</v>
      </c>
      <c r="V39" s="1">
        <v>0.26100000000000001</v>
      </c>
      <c r="W39" s="1">
        <f t="shared" si="70"/>
        <v>0.30399999999999999</v>
      </c>
      <c r="X39" s="1">
        <v>0.33249999999999996</v>
      </c>
      <c r="Y39" s="1">
        <v>0.35624999999999996</v>
      </c>
      <c r="Z39" s="1">
        <v>0.38949999999999996</v>
      </c>
      <c r="AA39" s="1">
        <v>0.42749999999999999</v>
      </c>
      <c r="AB39" s="1">
        <v>0.45599999999999996</v>
      </c>
      <c r="AC39" s="1">
        <v>0.49874999999999997</v>
      </c>
      <c r="AD39" s="1">
        <v>0.5462499999999999</v>
      </c>
      <c r="AE39" s="1">
        <v>0.58899999999999997</v>
      </c>
      <c r="AF39" s="1">
        <v>0.63649999999999995</v>
      </c>
      <c r="AG39" s="1">
        <v>0.69350000000000001</v>
      </c>
      <c r="AH39" s="1">
        <v>0.73624999999999996</v>
      </c>
      <c r="AI39" s="1">
        <v>0.8075</v>
      </c>
      <c r="AJ39" s="1">
        <v>0.874</v>
      </c>
      <c r="AK39" s="1">
        <v>0.95</v>
      </c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CZ39" s="1">
        <f t="shared" si="71"/>
        <v>11.342499999999999</v>
      </c>
      <c r="DA39">
        <f t="shared" si="67"/>
        <v>1984</v>
      </c>
      <c r="DB39">
        <f t="shared" si="65"/>
        <v>1361.1</v>
      </c>
      <c r="DC39">
        <v>315.43905000000007</v>
      </c>
    </row>
    <row r="40" spans="1:107" x14ac:dyDescent="0.25">
      <c r="A40">
        <f t="shared" si="66"/>
        <v>1985</v>
      </c>
      <c r="B40" s="1">
        <v>0.06</v>
      </c>
      <c r="C40" s="1">
        <f t="shared" si="68"/>
        <v>5.3999999999999999E-2</v>
      </c>
      <c r="D40" s="1">
        <v>5.8500000000000003E-2</v>
      </c>
      <c r="E40" s="1">
        <v>6.3000000000000014E-2</v>
      </c>
      <c r="F40" s="1">
        <v>6.7500000000000004E-2</v>
      </c>
      <c r="G40" s="1">
        <v>7.2000000000000008E-2</v>
      </c>
      <c r="H40" s="1">
        <v>7.6500000000000012E-2</v>
      </c>
      <c r="I40" s="1">
        <v>8.1000000000000003E-2</v>
      </c>
      <c r="J40" s="1">
        <v>9.4500000000000001E-2</v>
      </c>
      <c r="K40" s="1">
        <v>9.9000000000000005E-2</v>
      </c>
      <c r="L40" s="1">
        <v>0.108</v>
      </c>
      <c r="M40" s="1">
        <v>0.12150000000000001</v>
      </c>
      <c r="N40" s="1">
        <v>0.1305</v>
      </c>
      <c r="O40" s="1">
        <v>0.14400000000000002</v>
      </c>
      <c r="P40" s="1">
        <v>0.15300000000000002</v>
      </c>
      <c r="Q40" s="1">
        <v>0.16650000000000001</v>
      </c>
      <c r="R40" s="1">
        <v>0.18000000000000002</v>
      </c>
      <c r="S40" s="1">
        <v>0.19350000000000001</v>
      </c>
      <c r="T40" s="1">
        <v>0.20700000000000002</v>
      </c>
      <c r="U40" s="1">
        <v>0.22500000000000001</v>
      </c>
      <c r="V40" s="1">
        <v>0.24300000000000002</v>
      </c>
      <c r="W40" s="1">
        <f t="shared" si="70"/>
        <v>0.27549999999999997</v>
      </c>
      <c r="X40" s="1">
        <v>0.30399999999999999</v>
      </c>
      <c r="Y40" s="1">
        <v>0.33249999999999996</v>
      </c>
      <c r="Z40" s="1">
        <v>0.35624999999999996</v>
      </c>
      <c r="AA40" s="1">
        <v>0.38949999999999996</v>
      </c>
      <c r="AB40" s="1">
        <v>0.42749999999999999</v>
      </c>
      <c r="AC40" s="1">
        <v>0.45599999999999996</v>
      </c>
      <c r="AD40" s="1">
        <v>0.49874999999999997</v>
      </c>
      <c r="AE40" s="1">
        <v>0.5462499999999999</v>
      </c>
      <c r="AF40" s="1">
        <v>0.58899999999999997</v>
      </c>
      <c r="AG40" s="1">
        <v>0.63649999999999995</v>
      </c>
      <c r="AH40" s="1">
        <v>0.69350000000000001</v>
      </c>
      <c r="AI40" s="1">
        <v>0.73624999999999996</v>
      </c>
      <c r="AJ40" s="1">
        <v>0.8075</v>
      </c>
      <c r="AK40" s="1">
        <v>0.874</v>
      </c>
      <c r="AL40" s="1">
        <v>0.95</v>
      </c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CZ40" s="1">
        <f t="shared" si="71"/>
        <v>11.411</v>
      </c>
      <c r="DA40">
        <f t="shared" si="67"/>
        <v>1985</v>
      </c>
      <c r="DB40">
        <f t="shared" si="65"/>
        <v>1369.32</v>
      </c>
      <c r="DC40">
        <v>328.56264999999996</v>
      </c>
    </row>
    <row r="41" spans="1:107" x14ac:dyDescent="0.25">
      <c r="A41">
        <f t="shared" si="66"/>
        <v>1986</v>
      </c>
      <c r="B41" s="1">
        <v>5.5E-2</v>
      </c>
      <c r="C41" s="1">
        <f t="shared" si="68"/>
        <v>4.9500000000000002E-2</v>
      </c>
      <c r="D41" s="1">
        <v>5.3999999999999999E-2</v>
      </c>
      <c r="E41" s="1">
        <v>5.8500000000000003E-2</v>
      </c>
      <c r="F41" s="1">
        <v>6.3000000000000014E-2</v>
      </c>
      <c r="G41" s="1">
        <v>6.7500000000000004E-2</v>
      </c>
      <c r="H41" s="1">
        <v>7.2000000000000008E-2</v>
      </c>
      <c r="I41" s="1">
        <v>7.6500000000000012E-2</v>
      </c>
      <c r="J41" s="1">
        <v>8.1000000000000003E-2</v>
      </c>
      <c r="K41" s="1">
        <v>9.4500000000000001E-2</v>
      </c>
      <c r="L41" s="1">
        <v>9.9000000000000005E-2</v>
      </c>
      <c r="M41" s="1">
        <v>0.108</v>
      </c>
      <c r="N41" s="1">
        <v>0.12150000000000001</v>
      </c>
      <c r="O41" s="1">
        <v>0.1305</v>
      </c>
      <c r="P41" s="1">
        <v>0.14400000000000002</v>
      </c>
      <c r="Q41" s="1">
        <v>0.15300000000000002</v>
      </c>
      <c r="R41" s="1">
        <v>0.16650000000000001</v>
      </c>
      <c r="S41" s="1">
        <v>0.18000000000000002</v>
      </c>
      <c r="T41" s="1">
        <v>0.19350000000000001</v>
      </c>
      <c r="U41" s="1">
        <v>0.20700000000000002</v>
      </c>
      <c r="V41" s="1">
        <v>0.22500000000000001</v>
      </c>
      <c r="W41" s="1">
        <f t="shared" si="70"/>
        <v>0.25650000000000001</v>
      </c>
      <c r="X41" s="1">
        <v>0.27549999999999997</v>
      </c>
      <c r="Y41" s="1">
        <v>0.30399999999999999</v>
      </c>
      <c r="Z41" s="1">
        <v>0.33249999999999996</v>
      </c>
      <c r="AA41" s="1">
        <v>0.35624999999999996</v>
      </c>
      <c r="AB41" s="1">
        <v>0.38949999999999996</v>
      </c>
      <c r="AC41" s="1">
        <v>0.42749999999999999</v>
      </c>
      <c r="AD41" s="1">
        <v>0.45599999999999996</v>
      </c>
      <c r="AE41" s="1">
        <v>0.49874999999999997</v>
      </c>
      <c r="AF41" s="1">
        <v>0.5462499999999999</v>
      </c>
      <c r="AG41" s="1">
        <v>0.58899999999999997</v>
      </c>
      <c r="AH41" s="1">
        <v>0.63649999999999995</v>
      </c>
      <c r="AI41" s="1">
        <v>0.69350000000000001</v>
      </c>
      <c r="AJ41" s="1">
        <v>0.73624999999999996</v>
      </c>
      <c r="AK41" s="1">
        <v>0.8075</v>
      </c>
      <c r="AL41" s="1">
        <v>0.874</v>
      </c>
      <c r="AM41" s="1">
        <v>0.95</v>
      </c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CZ41" s="1">
        <f t="shared" si="71"/>
        <v>11.474</v>
      </c>
      <c r="DA41">
        <f t="shared" si="67"/>
        <v>1986</v>
      </c>
      <c r="DB41">
        <f t="shared" si="65"/>
        <v>1376.88</v>
      </c>
      <c r="DC41">
        <v>342.34325000000001</v>
      </c>
    </row>
    <row r="42" spans="1:107" x14ac:dyDescent="0.25">
      <c r="A42">
        <f t="shared" si="66"/>
        <v>1987</v>
      </c>
      <c r="B42" s="1">
        <v>0.05</v>
      </c>
      <c r="C42" s="1">
        <f t="shared" si="68"/>
        <v>4.5000000000000005E-2</v>
      </c>
      <c r="D42" s="1">
        <v>4.9500000000000002E-2</v>
      </c>
      <c r="E42" s="1">
        <v>5.3999999999999999E-2</v>
      </c>
      <c r="F42" s="1">
        <v>5.8500000000000003E-2</v>
      </c>
      <c r="G42" s="1">
        <v>6.3000000000000014E-2</v>
      </c>
      <c r="H42" s="1">
        <v>6.7500000000000004E-2</v>
      </c>
      <c r="I42" s="1">
        <v>7.2000000000000008E-2</v>
      </c>
      <c r="J42" s="1">
        <v>7.6500000000000012E-2</v>
      </c>
      <c r="K42" s="1">
        <v>8.1000000000000003E-2</v>
      </c>
      <c r="L42" s="1">
        <v>9.4500000000000001E-2</v>
      </c>
      <c r="M42" s="1">
        <v>9.9000000000000005E-2</v>
      </c>
      <c r="N42" s="1">
        <v>0.108</v>
      </c>
      <c r="O42" s="1">
        <v>0.12150000000000001</v>
      </c>
      <c r="P42" s="1">
        <v>0.1305</v>
      </c>
      <c r="Q42" s="1">
        <v>0.14400000000000002</v>
      </c>
      <c r="R42" s="1">
        <v>0.15300000000000002</v>
      </c>
      <c r="S42" s="1">
        <v>0.16650000000000001</v>
      </c>
      <c r="T42" s="1">
        <v>0.18000000000000002</v>
      </c>
      <c r="U42" s="1">
        <v>0.19350000000000001</v>
      </c>
      <c r="V42" s="1">
        <v>0.20700000000000002</v>
      </c>
      <c r="W42" s="1">
        <f t="shared" si="70"/>
        <v>0.23749999999999999</v>
      </c>
      <c r="X42" s="1">
        <v>0.25650000000000001</v>
      </c>
      <c r="Y42" s="1">
        <v>0.27549999999999997</v>
      </c>
      <c r="Z42" s="1">
        <v>0.30399999999999999</v>
      </c>
      <c r="AA42" s="1">
        <v>0.33249999999999996</v>
      </c>
      <c r="AB42" s="1">
        <v>0.35624999999999996</v>
      </c>
      <c r="AC42" s="1">
        <v>0.38949999999999996</v>
      </c>
      <c r="AD42" s="1">
        <v>0.42749999999999999</v>
      </c>
      <c r="AE42" s="1">
        <v>0.45599999999999996</v>
      </c>
      <c r="AF42" s="1">
        <v>0.49874999999999997</v>
      </c>
      <c r="AG42" s="1">
        <v>0.5462499999999999</v>
      </c>
      <c r="AH42" s="1">
        <v>0.58899999999999997</v>
      </c>
      <c r="AI42" s="1">
        <v>0.63649999999999995</v>
      </c>
      <c r="AJ42" s="1">
        <v>0.69350000000000001</v>
      </c>
      <c r="AK42" s="1">
        <v>0.73624999999999996</v>
      </c>
      <c r="AL42" s="1">
        <v>0.8075</v>
      </c>
      <c r="AM42" s="1">
        <v>0.874</v>
      </c>
      <c r="AN42" s="1">
        <v>0.95</v>
      </c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CZ42" s="1">
        <f t="shared" si="71"/>
        <v>11.531499999999999</v>
      </c>
      <c r="DA42">
        <f t="shared" si="67"/>
        <v>1987</v>
      </c>
      <c r="DB42">
        <f t="shared" si="65"/>
        <v>1383.78</v>
      </c>
      <c r="DC42">
        <v>356.85870000000011</v>
      </c>
    </row>
    <row r="43" spans="1:107" x14ac:dyDescent="0.25">
      <c r="A43">
        <f t="shared" si="66"/>
        <v>1988</v>
      </c>
      <c r="B43" s="1">
        <v>4.4999999999999998E-2</v>
      </c>
      <c r="C43" s="1">
        <f t="shared" si="68"/>
        <v>4.0500000000000001E-2</v>
      </c>
      <c r="D43" s="1">
        <v>4.5000000000000005E-2</v>
      </c>
      <c r="E43" s="1">
        <v>4.9500000000000002E-2</v>
      </c>
      <c r="F43" s="1">
        <v>5.3999999999999999E-2</v>
      </c>
      <c r="G43" s="1">
        <v>5.8500000000000003E-2</v>
      </c>
      <c r="H43" s="1">
        <v>6.3000000000000014E-2</v>
      </c>
      <c r="I43" s="1">
        <v>6.7500000000000004E-2</v>
      </c>
      <c r="J43" s="1">
        <v>7.2000000000000008E-2</v>
      </c>
      <c r="K43" s="1">
        <v>7.6500000000000012E-2</v>
      </c>
      <c r="L43" s="1">
        <v>8.1000000000000003E-2</v>
      </c>
      <c r="M43" s="1">
        <v>9.4500000000000001E-2</v>
      </c>
      <c r="N43" s="1">
        <v>9.9000000000000005E-2</v>
      </c>
      <c r="O43" s="1">
        <v>0.108</v>
      </c>
      <c r="P43" s="1">
        <v>0.12150000000000001</v>
      </c>
      <c r="Q43" s="1">
        <v>0.1305</v>
      </c>
      <c r="R43" s="1">
        <v>0.14400000000000002</v>
      </c>
      <c r="S43" s="1">
        <v>0.15300000000000002</v>
      </c>
      <c r="T43" s="1">
        <v>0.16650000000000001</v>
      </c>
      <c r="U43" s="1">
        <v>0.18000000000000002</v>
      </c>
      <c r="V43" s="1">
        <v>0.19350000000000001</v>
      </c>
      <c r="W43" s="1">
        <f t="shared" si="70"/>
        <v>0.2185</v>
      </c>
      <c r="X43" s="1">
        <v>0.23749999999999999</v>
      </c>
      <c r="Y43" s="1">
        <v>0.25650000000000001</v>
      </c>
      <c r="Z43" s="1">
        <v>0.27549999999999997</v>
      </c>
      <c r="AA43" s="1">
        <v>0.30399999999999999</v>
      </c>
      <c r="AB43" s="1">
        <v>0.33249999999999996</v>
      </c>
      <c r="AC43" s="1">
        <v>0.35624999999999996</v>
      </c>
      <c r="AD43" s="1">
        <v>0.38949999999999996</v>
      </c>
      <c r="AE43" s="1">
        <v>0.42749999999999999</v>
      </c>
      <c r="AF43" s="1">
        <v>0.45599999999999996</v>
      </c>
      <c r="AG43" s="1">
        <v>0.49874999999999997</v>
      </c>
      <c r="AH43" s="1">
        <v>0.5462499999999999</v>
      </c>
      <c r="AI43" s="1">
        <v>0.58899999999999997</v>
      </c>
      <c r="AJ43" s="1">
        <v>0.63649999999999995</v>
      </c>
      <c r="AK43" s="1">
        <v>0.69350000000000001</v>
      </c>
      <c r="AL43" s="1">
        <v>0.73624999999999996</v>
      </c>
      <c r="AM43" s="1">
        <v>0.8075</v>
      </c>
      <c r="AN43" s="1">
        <v>0.874</v>
      </c>
      <c r="AO43" s="1">
        <v>0.95</v>
      </c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CZ43" s="1">
        <f t="shared" si="71"/>
        <v>11.583499999999999</v>
      </c>
      <c r="DA43">
        <f t="shared" si="67"/>
        <v>1988</v>
      </c>
      <c r="DB43">
        <f t="shared" si="65"/>
        <v>1390.02</v>
      </c>
      <c r="DC43">
        <v>372.22264999999993</v>
      </c>
    </row>
    <row r="44" spans="1:107" x14ac:dyDescent="0.25">
      <c r="A44">
        <f t="shared" si="66"/>
        <v>1989</v>
      </c>
      <c r="B44" s="1">
        <v>0.04</v>
      </c>
      <c r="C44" s="1">
        <f t="shared" si="68"/>
        <v>3.6000000000000004E-2</v>
      </c>
      <c r="D44" s="1">
        <v>4.0500000000000001E-2</v>
      </c>
      <c r="E44" s="1">
        <v>4.5000000000000005E-2</v>
      </c>
      <c r="F44" s="1">
        <v>4.9500000000000002E-2</v>
      </c>
      <c r="G44" s="1">
        <v>5.3999999999999999E-2</v>
      </c>
      <c r="H44" s="1">
        <v>5.8500000000000003E-2</v>
      </c>
      <c r="I44" s="1">
        <v>6.3000000000000014E-2</v>
      </c>
      <c r="J44" s="1">
        <v>6.7500000000000004E-2</v>
      </c>
      <c r="K44" s="1">
        <v>7.2000000000000008E-2</v>
      </c>
      <c r="L44" s="1">
        <v>7.6500000000000012E-2</v>
      </c>
      <c r="M44" s="1">
        <v>8.1000000000000003E-2</v>
      </c>
      <c r="N44" s="1">
        <v>9.4500000000000001E-2</v>
      </c>
      <c r="O44" s="1">
        <v>9.9000000000000005E-2</v>
      </c>
      <c r="P44" s="1">
        <v>0.108</v>
      </c>
      <c r="Q44" s="1">
        <v>0.12150000000000001</v>
      </c>
      <c r="R44" s="1">
        <v>0.1305</v>
      </c>
      <c r="S44" s="1">
        <v>0.14400000000000002</v>
      </c>
      <c r="T44" s="1">
        <v>0.15300000000000002</v>
      </c>
      <c r="U44" s="1">
        <v>0.16650000000000001</v>
      </c>
      <c r="V44" s="1">
        <v>0.18000000000000002</v>
      </c>
      <c r="W44" s="1">
        <f t="shared" si="70"/>
        <v>0.20424999999999999</v>
      </c>
      <c r="X44" s="1">
        <v>0.2185</v>
      </c>
      <c r="Y44" s="1">
        <v>0.23749999999999999</v>
      </c>
      <c r="Z44" s="1">
        <v>0.25650000000000001</v>
      </c>
      <c r="AA44" s="1">
        <v>0.27549999999999997</v>
      </c>
      <c r="AB44" s="1">
        <v>0.30399999999999999</v>
      </c>
      <c r="AC44" s="1">
        <v>0.33249999999999996</v>
      </c>
      <c r="AD44" s="1">
        <v>0.35624999999999996</v>
      </c>
      <c r="AE44" s="1">
        <v>0.38949999999999996</v>
      </c>
      <c r="AF44" s="1">
        <v>0.42749999999999999</v>
      </c>
      <c r="AG44" s="1">
        <v>0.45599999999999996</v>
      </c>
      <c r="AH44" s="1">
        <v>0.49874999999999997</v>
      </c>
      <c r="AI44" s="1">
        <v>0.5462499999999999</v>
      </c>
      <c r="AJ44" s="1">
        <v>0.58899999999999997</v>
      </c>
      <c r="AK44" s="1">
        <v>0.63649999999999995</v>
      </c>
      <c r="AL44" s="1">
        <v>0.69350000000000001</v>
      </c>
      <c r="AM44" s="1">
        <v>0.73624999999999996</v>
      </c>
      <c r="AN44" s="1">
        <v>0.8075</v>
      </c>
      <c r="AO44" s="1">
        <v>0.874</v>
      </c>
      <c r="AP44" s="1">
        <v>0.95</v>
      </c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CZ44" s="1">
        <f t="shared" si="71"/>
        <v>11.63025</v>
      </c>
      <c r="DA44">
        <f t="shared" si="67"/>
        <v>1989</v>
      </c>
      <c r="DB44">
        <f t="shared" si="65"/>
        <v>1395.63</v>
      </c>
      <c r="DC44">
        <v>387.11095000000006</v>
      </c>
    </row>
    <row r="45" spans="1:107" x14ac:dyDescent="0.25">
      <c r="A45">
        <f t="shared" si="66"/>
        <v>1990</v>
      </c>
      <c r="B45" s="1">
        <v>3.7999999999999999E-2</v>
      </c>
      <c r="C45" s="1">
        <f t="shared" si="68"/>
        <v>3.4200000000000001E-2</v>
      </c>
      <c r="D45" s="1">
        <v>3.6000000000000004E-2</v>
      </c>
      <c r="E45" s="1">
        <v>4.0500000000000001E-2</v>
      </c>
      <c r="F45" s="1">
        <v>4.5000000000000005E-2</v>
      </c>
      <c r="G45" s="1">
        <v>4.9500000000000002E-2</v>
      </c>
      <c r="H45" s="1">
        <v>5.3999999999999999E-2</v>
      </c>
      <c r="I45" s="1">
        <v>5.8500000000000003E-2</v>
      </c>
      <c r="J45" s="1">
        <v>6.3000000000000014E-2</v>
      </c>
      <c r="K45" s="1">
        <v>6.7500000000000004E-2</v>
      </c>
      <c r="L45" s="1">
        <v>7.2000000000000008E-2</v>
      </c>
      <c r="M45" s="1">
        <v>7.6500000000000012E-2</v>
      </c>
      <c r="N45" s="1">
        <v>8.1000000000000003E-2</v>
      </c>
      <c r="O45" s="1">
        <v>9.4500000000000001E-2</v>
      </c>
      <c r="P45" s="1">
        <v>9.9000000000000005E-2</v>
      </c>
      <c r="Q45" s="1">
        <v>0.108</v>
      </c>
      <c r="R45" s="1">
        <v>0.12150000000000001</v>
      </c>
      <c r="S45" s="1">
        <v>0.1305</v>
      </c>
      <c r="T45" s="1">
        <v>0.14400000000000002</v>
      </c>
      <c r="U45" s="1">
        <v>0.15300000000000002</v>
      </c>
      <c r="V45" s="1">
        <v>0.16650000000000001</v>
      </c>
      <c r="W45" s="1">
        <f t="shared" si="70"/>
        <v>0.19</v>
      </c>
      <c r="X45" s="1">
        <v>0.20424999999999999</v>
      </c>
      <c r="Y45" s="1">
        <v>0.2185</v>
      </c>
      <c r="Z45" s="1">
        <v>0.23749999999999999</v>
      </c>
      <c r="AA45" s="1">
        <v>0.25650000000000001</v>
      </c>
      <c r="AB45" s="1">
        <v>0.27549999999999997</v>
      </c>
      <c r="AC45" s="1">
        <v>0.30399999999999999</v>
      </c>
      <c r="AD45" s="1">
        <v>0.33249999999999996</v>
      </c>
      <c r="AE45" s="1">
        <v>0.35624999999999996</v>
      </c>
      <c r="AF45" s="1">
        <v>0.38949999999999996</v>
      </c>
      <c r="AG45" s="1">
        <v>0.42749999999999999</v>
      </c>
      <c r="AH45" s="1">
        <v>0.45599999999999996</v>
      </c>
      <c r="AI45" s="1">
        <v>0.49874999999999997</v>
      </c>
      <c r="AJ45" s="1">
        <v>0.5462499999999999</v>
      </c>
      <c r="AK45" s="1">
        <v>0.58899999999999997</v>
      </c>
      <c r="AL45" s="1">
        <v>0.63649999999999995</v>
      </c>
      <c r="AM45" s="1">
        <v>0.69350000000000001</v>
      </c>
      <c r="AN45" s="1">
        <v>0.73624999999999996</v>
      </c>
      <c r="AO45" s="1">
        <v>0.8075</v>
      </c>
      <c r="AP45" s="1">
        <v>0.874</v>
      </c>
      <c r="AQ45" s="1">
        <v>1.22</v>
      </c>
      <c r="AR45" s="1"/>
      <c r="AS45" s="1"/>
      <c r="AT45" s="1"/>
      <c r="AU45" s="1"/>
      <c r="AV45" s="1"/>
      <c r="AW45" s="1"/>
      <c r="AX45" s="1"/>
      <c r="AY45" s="1"/>
      <c r="AZ45" s="1"/>
      <c r="BA45" s="1"/>
      <c r="CZ45" s="1">
        <f t="shared" si="71"/>
        <v>11.944450000000002</v>
      </c>
      <c r="DA45">
        <f t="shared" si="67"/>
        <v>1990</v>
      </c>
      <c r="DB45">
        <f t="shared" si="65"/>
        <v>1433.3340000000003</v>
      </c>
      <c r="DC45">
        <v>401.75725</v>
      </c>
    </row>
    <row r="46" spans="1:107" x14ac:dyDescent="0.25">
      <c r="A46">
        <f t="shared" si="66"/>
        <v>1991</v>
      </c>
      <c r="B46" s="1">
        <v>3.5999999999999997E-2</v>
      </c>
      <c r="C46" s="1">
        <f t="shared" si="68"/>
        <v>3.2399999999999998E-2</v>
      </c>
      <c r="D46" s="1">
        <v>3.4200000000000001E-2</v>
      </c>
      <c r="E46" s="1">
        <v>3.6000000000000004E-2</v>
      </c>
      <c r="F46" s="1">
        <v>4.0500000000000001E-2</v>
      </c>
      <c r="G46" s="1">
        <v>4.5000000000000005E-2</v>
      </c>
      <c r="H46" s="1">
        <v>4.9500000000000002E-2</v>
      </c>
      <c r="I46" s="1">
        <v>5.3999999999999999E-2</v>
      </c>
      <c r="J46" s="1">
        <v>5.8500000000000003E-2</v>
      </c>
      <c r="K46" s="1">
        <v>6.3000000000000014E-2</v>
      </c>
      <c r="L46" s="1">
        <v>6.7500000000000004E-2</v>
      </c>
      <c r="M46" s="1">
        <v>7.2000000000000008E-2</v>
      </c>
      <c r="N46" s="1">
        <v>7.6500000000000012E-2</v>
      </c>
      <c r="O46" s="1">
        <v>8.1000000000000003E-2</v>
      </c>
      <c r="P46" s="1">
        <v>9.4500000000000001E-2</v>
      </c>
      <c r="Q46" s="1">
        <v>9.9000000000000005E-2</v>
      </c>
      <c r="R46" s="1">
        <v>0.108</v>
      </c>
      <c r="S46" s="1">
        <v>0.12150000000000001</v>
      </c>
      <c r="T46" s="1">
        <v>0.1305</v>
      </c>
      <c r="U46" s="1">
        <v>0.14400000000000002</v>
      </c>
      <c r="V46" s="1">
        <v>0.15300000000000002</v>
      </c>
      <c r="W46" s="1">
        <f t="shared" si="70"/>
        <v>0.17574999999999999</v>
      </c>
      <c r="X46" s="1">
        <v>0.19</v>
      </c>
      <c r="Y46" s="1">
        <v>0.20424999999999999</v>
      </c>
      <c r="Z46" s="1">
        <v>0.2185</v>
      </c>
      <c r="AA46" s="1">
        <v>0.23749999999999999</v>
      </c>
      <c r="AB46" s="1">
        <v>0.25650000000000001</v>
      </c>
      <c r="AC46" s="1">
        <v>0.27549999999999997</v>
      </c>
      <c r="AD46" s="1">
        <v>0.30399999999999999</v>
      </c>
      <c r="AE46" s="1">
        <v>0.33249999999999996</v>
      </c>
      <c r="AF46" s="1">
        <v>0.35624999999999996</v>
      </c>
      <c r="AG46" s="1">
        <v>0.38949999999999996</v>
      </c>
      <c r="AH46" s="1">
        <v>0.42749999999999999</v>
      </c>
      <c r="AI46" s="1">
        <v>0.45599999999999996</v>
      </c>
      <c r="AJ46" s="1">
        <v>0.49874999999999997</v>
      </c>
      <c r="AK46" s="1">
        <v>0.5462499999999999</v>
      </c>
      <c r="AL46" s="1">
        <v>0.58899999999999997</v>
      </c>
      <c r="AM46" s="1">
        <v>0.63649999999999995</v>
      </c>
      <c r="AN46" s="1">
        <v>0.69350000000000001</v>
      </c>
      <c r="AO46" s="1">
        <v>0.73624999999999996</v>
      </c>
      <c r="AP46" s="1">
        <v>0.8075</v>
      </c>
      <c r="AQ46" s="1">
        <f>1.22*B6</f>
        <v>1.1224000000000001</v>
      </c>
      <c r="AR46" s="1">
        <v>1.22</v>
      </c>
      <c r="AS46" s="1"/>
      <c r="AT46" s="1"/>
      <c r="AU46" s="1"/>
      <c r="AV46" s="1"/>
      <c r="AW46" s="1"/>
      <c r="AX46" s="1"/>
      <c r="AY46" s="1"/>
      <c r="AZ46" s="1"/>
      <c r="BA46" s="1"/>
      <c r="CZ46" s="1">
        <f t="shared" si="71"/>
        <v>12.234500000000001</v>
      </c>
      <c r="DA46">
        <f t="shared" si="67"/>
        <v>1991</v>
      </c>
      <c r="DB46">
        <f t="shared" si="65"/>
        <v>1468.14</v>
      </c>
      <c r="DC46">
        <v>416.91520000000003</v>
      </c>
    </row>
    <row r="47" spans="1:107" x14ac:dyDescent="0.25">
      <c r="A47">
        <f t="shared" si="66"/>
        <v>1992</v>
      </c>
      <c r="B47" s="1">
        <v>3.4000000000000002E-2</v>
      </c>
      <c r="C47" s="1">
        <f t="shared" si="68"/>
        <v>3.0600000000000002E-2</v>
      </c>
      <c r="D47" s="1">
        <v>3.2399999999999998E-2</v>
      </c>
      <c r="E47" s="1">
        <v>3.4200000000000001E-2</v>
      </c>
      <c r="F47" s="1">
        <v>3.6000000000000004E-2</v>
      </c>
      <c r="G47" s="1">
        <v>4.0500000000000001E-2</v>
      </c>
      <c r="H47" s="1">
        <v>4.5000000000000005E-2</v>
      </c>
      <c r="I47" s="1">
        <v>4.9500000000000002E-2</v>
      </c>
      <c r="J47" s="1">
        <v>5.3999999999999999E-2</v>
      </c>
      <c r="K47" s="1">
        <v>5.8500000000000003E-2</v>
      </c>
      <c r="L47" s="1">
        <v>6.3000000000000014E-2</v>
      </c>
      <c r="M47" s="1">
        <v>6.7500000000000004E-2</v>
      </c>
      <c r="N47" s="1">
        <v>7.2000000000000008E-2</v>
      </c>
      <c r="O47" s="1">
        <v>7.6500000000000012E-2</v>
      </c>
      <c r="P47" s="1">
        <v>8.1000000000000003E-2</v>
      </c>
      <c r="Q47" s="1">
        <v>9.4500000000000001E-2</v>
      </c>
      <c r="R47" s="1">
        <v>9.9000000000000005E-2</v>
      </c>
      <c r="S47" s="1">
        <v>0.108</v>
      </c>
      <c r="T47" s="1">
        <v>0.12150000000000001</v>
      </c>
      <c r="U47" s="1">
        <v>0.1305</v>
      </c>
      <c r="V47" s="1">
        <v>0.14400000000000002</v>
      </c>
      <c r="W47" s="1">
        <f t="shared" si="70"/>
        <v>0.1615</v>
      </c>
      <c r="X47" s="1">
        <v>0.17574999999999999</v>
      </c>
      <c r="Y47" s="1">
        <v>0.19</v>
      </c>
      <c r="Z47" s="1">
        <v>0.20424999999999999</v>
      </c>
      <c r="AA47" s="1">
        <v>0.2185</v>
      </c>
      <c r="AB47" s="1">
        <v>0.23749999999999999</v>
      </c>
      <c r="AC47" s="1">
        <v>0.25650000000000001</v>
      </c>
      <c r="AD47" s="1">
        <v>0.27549999999999997</v>
      </c>
      <c r="AE47" s="1">
        <v>0.30399999999999999</v>
      </c>
      <c r="AF47" s="1">
        <v>0.33249999999999996</v>
      </c>
      <c r="AG47" s="1">
        <v>0.35624999999999996</v>
      </c>
      <c r="AH47" s="1">
        <v>0.38949999999999996</v>
      </c>
      <c r="AI47" s="1">
        <v>0.42749999999999999</v>
      </c>
      <c r="AJ47" s="1">
        <v>0.45599999999999996</v>
      </c>
      <c r="AK47" s="1">
        <v>0.49874999999999997</v>
      </c>
      <c r="AL47" s="1">
        <v>0.5462499999999999</v>
      </c>
      <c r="AM47" s="1">
        <v>0.58899999999999997</v>
      </c>
      <c r="AN47" s="1">
        <v>0.63649999999999995</v>
      </c>
      <c r="AO47" s="1">
        <v>0.69350000000000001</v>
      </c>
      <c r="AP47" s="1">
        <v>0.73624999999999996</v>
      </c>
      <c r="AQ47" s="1">
        <f t="shared" ref="AQ47:AQ110" si="72">1.22*B7</f>
        <v>1.0369999999999999</v>
      </c>
      <c r="AR47" s="1">
        <v>1.1224000000000001</v>
      </c>
      <c r="AS47" s="1">
        <v>1.22</v>
      </c>
      <c r="AT47" s="1"/>
      <c r="AU47" s="1"/>
      <c r="AV47" s="1"/>
      <c r="AW47" s="1"/>
      <c r="AX47" s="1"/>
      <c r="AY47" s="1"/>
      <c r="AZ47" s="1"/>
      <c r="BA47" s="1"/>
      <c r="CZ47" s="1">
        <f t="shared" si="71"/>
        <v>12.503100000000003</v>
      </c>
      <c r="DA47">
        <f t="shared" si="67"/>
        <v>1992</v>
      </c>
      <c r="DB47">
        <f t="shared" si="65"/>
        <v>1500.3720000000003</v>
      </c>
      <c r="DC47">
        <v>433.67030000000005</v>
      </c>
    </row>
    <row r="48" spans="1:107" x14ac:dyDescent="0.25">
      <c r="A48">
        <f t="shared" si="66"/>
        <v>1993</v>
      </c>
      <c r="B48" s="1">
        <v>3.2000000000000001E-2</v>
      </c>
      <c r="C48" s="1">
        <f t="shared" si="68"/>
        <v>2.8800000000000003E-2</v>
      </c>
      <c r="D48" s="1">
        <v>3.0600000000000002E-2</v>
      </c>
      <c r="E48" s="1">
        <v>3.2399999999999998E-2</v>
      </c>
      <c r="F48" s="1">
        <v>3.4200000000000001E-2</v>
      </c>
      <c r="G48" s="1">
        <v>3.6000000000000004E-2</v>
      </c>
      <c r="H48" s="1">
        <v>4.0500000000000001E-2</v>
      </c>
      <c r="I48" s="1">
        <v>4.5000000000000005E-2</v>
      </c>
      <c r="J48" s="1">
        <v>4.9500000000000002E-2</v>
      </c>
      <c r="K48" s="1">
        <v>5.3999999999999999E-2</v>
      </c>
      <c r="L48" s="1">
        <v>5.8500000000000003E-2</v>
      </c>
      <c r="M48" s="1">
        <v>6.3000000000000014E-2</v>
      </c>
      <c r="N48" s="1">
        <v>6.7500000000000004E-2</v>
      </c>
      <c r="O48" s="1">
        <v>7.2000000000000008E-2</v>
      </c>
      <c r="P48" s="1">
        <v>7.6500000000000012E-2</v>
      </c>
      <c r="Q48" s="1">
        <v>8.1000000000000003E-2</v>
      </c>
      <c r="R48" s="1">
        <v>9.4500000000000001E-2</v>
      </c>
      <c r="S48" s="1">
        <v>9.9000000000000005E-2</v>
      </c>
      <c r="T48" s="1">
        <v>0.108</v>
      </c>
      <c r="U48" s="1">
        <v>0.12150000000000001</v>
      </c>
      <c r="V48" s="1">
        <v>0.1305</v>
      </c>
      <c r="W48" s="1">
        <f t="shared" si="70"/>
        <v>0.152</v>
      </c>
      <c r="X48" s="1">
        <v>0.1615</v>
      </c>
      <c r="Y48" s="1">
        <v>0.17574999999999999</v>
      </c>
      <c r="Z48" s="1">
        <v>0.19</v>
      </c>
      <c r="AA48" s="1">
        <v>0.20424999999999999</v>
      </c>
      <c r="AB48" s="1">
        <v>0.2185</v>
      </c>
      <c r="AC48" s="1">
        <v>0.23749999999999999</v>
      </c>
      <c r="AD48" s="1">
        <v>0.25650000000000001</v>
      </c>
      <c r="AE48" s="1">
        <v>0.27549999999999997</v>
      </c>
      <c r="AF48" s="1">
        <v>0.30399999999999999</v>
      </c>
      <c r="AG48" s="1">
        <v>0.33249999999999996</v>
      </c>
      <c r="AH48" s="1">
        <v>0.35624999999999996</v>
      </c>
      <c r="AI48" s="1">
        <v>0.38949999999999996</v>
      </c>
      <c r="AJ48" s="1">
        <v>0.42749999999999999</v>
      </c>
      <c r="AK48" s="1">
        <v>0.45599999999999996</v>
      </c>
      <c r="AL48" s="1">
        <v>0.49874999999999997</v>
      </c>
      <c r="AM48" s="1">
        <v>0.5462499999999999</v>
      </c>
      <c r="AN48" s="1">
        <v>0.58899999999999997</v>
      </c>
      <c r="AO48" s="1">
        <v>0.63649999999999995</v>
      </c>
      <c r="AP48" s="1">
        <v>0.69350000000000001</v>
      </c>
      <c r="AQ48" s="1">
        <f t="shared" si="72"/>
        <v>0.94550000000000001</v>
      </c>
      <c r="AR48" s="1">
        <v>1.0369999999999999</v>
      </c>
      <c r="AS48" s="1">
        <v>1.1224000000000001</v>
      </c>
      <c r="AT48" s="1">
        <v>1.22</v>
      </c>
      <c r="AU48" s="1"/>
      <c r="AV48" s="1"/>
      <c r="AW48" s="1"/>
      <c r="AX48" s="1"/>
      <c r="AY48" s="1"/>
      <c r="AZ48" s="1"/>
      <c r="BA48" s="1"/>
      <c r="CZ48" s="1">
        <f t="shared" si="71"/>
        <v>12.74915</v>
      </c>
      <c r="DA48">
        <f t="shared" si="67"/>
        <v>1993</v>
      </c>
      <c r="DB48">
        <f t="shared" si="65"/>
        <v>1529.8980000000001</v>
      </c>
      <c r="DC48">
        <v>449.51695000000001</v>
      </c>
    </row>
    <row r="49" spans="1:107" x14ac:dyDescent="0.25">
      <c r="A49">
        <f t="shared" si="66"/>
        <v>1994</v>
      </c>
      <c r="B49" s="1">
        <v>0.03</v>
      </c>
      <c r="C49" s="1">
        <f t="shared" si="68"/>
        <v>2.7E-2</v>
      </c>
      <c r="D49" s="1">
        <v>2.8800000000000003E-2</v>
      </c>
      <c r="E49" s="1">
        <v>3.0600000000000002E-2</v>
      </c>
      <c r="F49" s="1">
        <v>3.2399999999999998E-2</v>
      </c>
      <c r="G49" s="1">
        <v>3.4200000000000001E-2</v>
      </c>
      <c r="H49" s="1">
        <v>3.6000000000000004E-2</v>
      </c>
      <c r="I49" s="1">
        <v>4.0500000000000001E-2</v>
      </c>
      <c r="J49" s="1">
        <v>4.5000000000000005E-2</v>
      </c>
      <c r="K49" s="1">
        <v>4.9500000000000002E-2</v>
      </c>
      <c r="L49" s="1">
        <v>5.3999999999999999E-2</v>
      </c>
      <c r="M49" s="1">
        <v>5.8500000000000003E-2</v>
      </c>
      <c r="N49" s="1">
        <v>6.3000000000000014E-2</v>
      </c>
      <c r="O49" s="1">
        <v>6.7500000000000004E-2</v>
      </c>
      <c r="P49" s="1">
        <v>7.2000000000000008E-2</v>
      </c>
      <c r="Q49" s="1">
        <v>7.6500000000000012E-2</v>
      </c>
      <c r="R49" s="1">
        <v>8.1000000000000003E-2</v>
      </c>
      <c r="S49" s="1">
        <v>9.4500000000000001E-2</v>
      </c>
      <c r="T49" s="1">
        <v>9.9000000000000005E-2</v>
      </c>
      <c r="U49" s="1">
        <v>0.108</v>
      </c>
      <c r="V49" s="1">
        <v>0.12150000000000001</v>
      </c>
      <c r="W49" s="1">
        <f t="shared" si="70"/>
        <v>0.13774999999999998</v>
      </c>
      <c r="X49" s="1">
        <v>0.152</v>
      </c>
      <c r="Y49" s="1">
        <v>0.1615</v>
      </c>
      <c r="Z49" s="1">
        <v>0.17574999999999999</v>
      </c>
      <c r="AA49" s="1">
        <v>0.19</v>
      </c>
      <c r="AB49" s="1">
        <v>0.20424999999999999</v>
      </c>
      <c r="AC49" s="1">
        <v>0.2185</v>
      </c>
      <c r="AD49" s="1">
        <v>0.23749999999999999</v>
      </c>
      <c r="AE49" s="1">
        <v>0.25650000000000001</v>
      </c>
      <c r="AF49" s="1">
        <v>0.27549999999999997</v>
      </c>
      <c r="AG49" s="1">
        <v>0.30399999999999999</v>
      </c>
      <c r="AH49" s="1">
        <v>0.33249999999999996</v>
      </c>
      <c r="AI49" s="1">
        <v>0.35624999999999996</v>
      </c>
      <c r="AJ49" s="1">
        <v>0.38949999999999996</v>
      </c>
      <c r="AK49" s="1">
        <v>0.42749999999999999</v>
      </c>
      <c r="AL49" s="1">
        <v>0.45599999999999996</v>
      </c>
      <c r="AM49" s="1">
        <v>0.49874999999999997</v>
      </c>
      <c r="AN49" s="1">
        <v>0.5462499999999999</v>
      </c>
      <c r="AO49" s="1">
        <v>0.58899999999999997</v>
      </c>
      <c r="AP49" s="1">
        <v>0.63649999999999995</v>
      </c>
      <c r="AQ49" s="1">
        <f t="shared" si="72"/>
        <v>0.89059999999999995</v>
      </c>
      <c r="AR49" s="1">
        <v>0.94550000000000001</v>
      </c>
      <c r="AS49" s="1">
        <v>1.0369999999999999</v>
      </c>
      <c r="AT49" s="1">
        <v>1.1224000000000001</v>
      </c>
      <c r="AU49" s="1">
        <v>1.22</v>
      </c>
      <c r="AV49" s="1"/>
      <c r="AW49" s="1"/>
      <c r="AX49" s="1"/>
      <c r="AY49" s="1"/>
      <c r="AZ49" s="1"/>
      <c r="BA49" s="1"/>
      <c r="CZ49" s="1">
        <f t="shared" si="71"/>
        <v>12.980499999999999</v>
      </c>
      <c r="DA49">
        <f t="shared" si="67"/>
        <v>1994</v>
      </c>
      <c r="DB49">
        <f t="shared" si="65"/>
        <v>1557.6599999999999</v>
      </c>
      <c r="DC49">
        <v>465.32594999999986</v>
      </c>
    </row>
    <row r="50" spans="1:107" x14ac:dyDescent="0.25">
      <c r="A50">
        <f t="shared" si="66"/>
        <v>1995</v>
      </c>
      <c r="B50" s="1">
        <v>2.8000000000000001E-2</v>
      </c>
      <c r="C50" s="1">
        <f t="shared" si="68"/>
        <v>2.52E-2</v>
      </c>
      <c r="D50" s="1">
        <v>2.7E-2</v>
      </c>
      <c r="E50" s="1">
        <v>2.8800000000000003E-2</v>
      </c>
      <c r="F50" s="1">
        <v>3.0600000000000002E-2</v>
      </c>
      <c r="G50" s="1">
        <v>3.2399999999999998E-2</v>
      </c>
      <c r="H50" s="1">
        <v>3.4200000000000001E-2</v>
      </c>
      <c r="I50" s="1">
        <v>3.6000000000000004E-2</v>
      </c>
      <c r="J50" s="1">
        <v>4.0500000000000001E-2</v>
      </c>
      <c r="K50" s="1">
        <v>4.5000000000000005E-2</v>
      </c>
      <c r="L50" s="1">
        <v>4.9500000000000002E-2</v>
      </c>
      <c r="M50" s="1">
        <v>5.3999999999999999E-2</v>
      </c>
      <c r="N50" s="1">
        <v>5.8500000000000003E-2</v>
      </c>
      <c r="O50" s="1">
        <v>6.3000000000000014E-2</v>
      </c>
      <c r="P50" s="1">
        <v>6.7500000000000004E-2</v>
      </c>
      <c r="Q50" s="1">
        <v>7.2000000000000008E-2</v>
      </c>
      <c r="R50" s="1">
        <v>7.6500000000000012E-2</v>
      </c>
      <c r="S50" s="1">
        <v>8.1000000000000003E-2</v>
      </c>
      <c r="T50" s="1">
        <v>9.4500000000000001E-2</v>
      </c>
      <c r="U50" s="1">
        <v>9.9000000000000005E-2</v>
      </c>
      <c r="V50" s="1">
        <v>0.108</v>
      </c>
      <c r="W50" s="1">
        <f t="shared" si="70"/>
        <v>0.12825</v>
      </c>
      <c r="X50" s="1">
        <v>0.13774999999999998</v>
      </c>
      <c r="Y50" s="1">
        <v>0.152</v>
      </c>
      <c r="Z50" s="1">
        <v>0.1615</v>
      </c>
      <c r="AA50" s="1">
        <v>0.17574999999999999</v>
      </c>
      <c r="AB50" s="1">
        <v>0.19</v>
      </c>
      <c r="AC50" s="1">
        <v>0.20424999999999999</v>
      </c>
      <c r="AD50" s="1">
        <v>0.2185</v>
      </c>
      <c r="AE50" s="1">
        <v>0.23749999999999999</v>
      </c>
      <c r="AF50" s="1">
        <v>0.25650000000000001</v>
      </c>
      <c r="AG50" s="1">
        <v>0.27549999999999997</v>
      </c>
      <c r="AH50" s="1">
        <v>0.30399999999999999</v>
      </c>
      <c r="AI50" s="1">
        <v>0.33249999999999996</v>
      </c>
      <c r="AJ50" s="1">
        <v>0.35624999999999996</v>
      </c>
      <c r="AK50" s="1">
        <v>0.38949999999999996</v>
      </c>
      <c r="AL50" s="1">
        <v>0.42749999999999999</v>
      </c>
      <c r="AM50" s="1">
        <v>0.45599999999999996</v>
      </c>
      <c r="AN50" s="1">
        <v>0.49874999999999997</v>
      </c>
      <c r="AO50" s="1">
        <v>0.5462499999999999</v>
      </c>
      <c r="AP50" s="1">
        <v>0.58899999999999997</v>
      </c>
      <c r="AQ50" s="1">
        <f t="shared" si="72"/>
        <v>0.81740000000000002</v>
      </c>
      <c r="AR50" s="1">
        <v>0.89059999999999995</v>
      </c>
      <c r="AS50" s="1">
        <v>0.94550000000000001</v>
      </c>
      <c r="AT50" s="1">
        <v>1.0369999999999999</v>
      </c>
      <c r="AU50" s="1">
        <v>1.1224000000000001</v>
      </c>
      <c r="AV50" s="1">
        <v>1.22</v>
      </c>
      <c r="AW50" s="1"/>
      <c r="AX50" s="1"/>
      <c r="AY50" s="1"/>
      <c r="AZ50" s="1"/>
      <c r="BA50" s="1"/>
      <c r="CZ50" s="1">
        <f t="shared" si="71"/>
        <v>13.193350000000002</v>
      </c>
      <c r="DA50">
        <f t="shared" si="67"/>
        <v>1995</v>
      </c>
      <c r="DB50">
        <f t="shared" si="65"/>
        <v>1583.2020000000002</v>
      </c>
      <c r="DC50">
        <v>481.12070000000011</v>
      </c>
    </row>
    <row r="51" spans="1:107" x14ac:dyDescent="0.25">
      <c r="A51">
        <f t="shared" si="66"/>
        <v>1996</v>
      </c>
      <c r="B51" s="1">
        <v>2.5999999999999999E-2</v>
      </c>
      <c r="C51" s="1">
        <f t="shared" si="68"/>
        <v>2.3400000000000001E-2</v>
      </c>
      <c r="D51" s="1">
        <v>2.52E-2</v>
      </c>
      <c r="E51" s="1">
        <v>2.7E-2</v>
      </c>
      <c r="F51" s="1">
        <v>2.8800000000000003E-2</v>
      </c>
      <c r="G51" s="1">
        <v>3.0600000000000002E-2</v>
      </c>
      <c r="H51" s="1">
        <v>3.2399999999999998E-2</v>
      </c>
      <c r="I51" s="1">
        <v>3.4200000000000001E-2</v>
      </c>
      <c r="J51" s="1">
        <v>3.6000000000000004E-2</v>
      </c>
      <c r="K51" s="1">
        <v>4.0500000000000001E-2</v>
      </c>
      <c r="L51" s="1">
        <v>4.5000000000000005E-2</v>
      </c>
      <c r="M51" s="1">
        <v>4.9500000000000002E-2</v>
      </c>
      <c r="N51" s="1">
        <v>5.3999999999999999E-2</v>
      </c>
      <c r="O51" s="1">
        <v>5.8500000000000003E-2</v>
      </c>
      <c r="P51" s="1">
        <v>6.3000000000000014E-2</v>
      </c>
      <c r="Q51" s="1">
        <v>6.7500000000000004E-2</v>
      </c>
      <c r="R51" s="1">
        <v>7.2000000000000008E-2</v>
      </c>
      <c r="S51" s="1">
        <v>7.6500000000000012E-2</v>
      </c>
      <c r="T51" s="1">
        <v>8.1000000000000003E-2</v>
      </c>
      <c r="U51" s="1">
        <v>9.4500000000000001E-2</v>
      </c>
      <c r="V51" s="1">
        <v>9.9000000000000005E-2</v>
      </c>
      <c r="W51" s="1">
        <f t="shared" si="70"/>
        <v>0.11399999999999999</v>
      </c>
      <c r="X51" s="1">
        <v>0.12825</v>
      </c>
      <c r="Y51" s="1">
        <v>0.13774999999999998</v>
      </c>
      <c r="Z51" s="1">
        <v>0.152</v>
      </c>
      <c r="AA51" s="1">
        <v>0.1615</v>
      </c>
      <c r="AB51" s="1">
        <v>0.17574999999999999</v>
      </c>
      <c r="AC51" s="1">
        <v>0.19</v>
      </c>
      <c r="AD51" s="1">
        <v>0.20424999999999999</v>
      </c>
      <c r="AE51" s="1">
        <v>0.2185</v>
      </c>
      <c r="AF51" s="1">
        <v>0.23749999999999999</v>
      </c>
      <c r="AG51" s="1">
        <v>0.25650000000000001</v>
      </c>
      <c r="AH51" s="1">
        <v>0.27549999999999997</v>
      </c>
      <c r="AI51" s="1">
        <v>0.30399999999999999</v>
      </c>
      <c r="AJ51" s="1">
        <v>0.33249999999999996</v>
      </c>
      <c r="AK51" s="1">
        <v>0.35624999999999996</v>
      </c>
      <c r="AL51" s="1">
        <v>0.38949999999999996</v>
      </c>
      <c r="AM51" s="1">
        <v>0.42749999999999999</v>
      </c>
      <c r="AN51" s="1">
        <v>0.45599999999999996</v>
      </c>
      <c r="AO51" s="1">
        <v>0.49874999999999997</v>
      </c>
      <c r="AP51" s="1">
        <v>0.5462499999999999</v>
      </c>
      <c r="AQ51" s="1">
        <f t="shared" si="72"/>
        <v>0.75639999999999996</v>
      </c>
      <c r="AR51" s="1">
        <v>0.81740000000000002</v>
      </c>
      <c r="AS51" s="1">
        <v>0.89059999999999995</v>
      </c>
      <c r="AT51" s="1">
        <v>0.94550000000000001</v>
      </c>
      <c r="AU51" s="1">
        <v>1.0369999999999999</v>
      </c>
      <c r="AV51" s="1">
        <v>1.1224000000000001</v>
      </c>
      <c r="AW51" s="1">
        <v>1.22</v>
      </c>
      <c r="AX51" s="1"/>
      <c r="AY51" s="1"/>
      <c r="AZ51" s="1"/>
      <c r="BA51" s="1"/>
      <c r="CZ51" s="1">
        <f t="shared" si="71"/>
        <v>13.390149999999998</v>
      </c>
      <c r="DA51">
        <f t="shared" si="67"/>
        <v>1996</v>
      </c>
      <c r="DB51">
        <f t="shared" si="65"/>
        <v>1606.8179999999998</v>
      </c>
      <c r="DC51">
        <v>497.94060000000002</v>
      </c>
    </row>
    <row r="52" spans="1:107" x14ac:dyDescent="0.25">
      <c r="A52">
        <f t="shared" si="66"/>
        <v>1997</v>
      </c>
      <c r="B52" s="1">
        <v>2.4E-2</v>
      </c>
      <c r="C52" s="1">
        <f t="shared" si="68"/>
        <v>2.1600000000000001E-2</v>
      </c>
      <c r="D52" s="1">
        <v>2.3400000000000001E-2</v>
      </c>
      <c r="E52" s="1">
        <v>2.52E-2</v>
      </c>
      <c r="F52" s="1">
        <v>2.7E-2</v>
      </c>
      <c r="G52" s="1">
        <v>2.8800000000000003E-2</v>
      </c>
      <c r="H52" s="1">
        <v>3.0600000000000002E-2</v>
      </c>
      <c r="I52" s="1">
        <v>3.2399999999999998E-2</v>
      </c>
      <c r="J52" s="1">
        <v>3.4200000000000001E-2</v>
      </c>
      <c r="K52" s="1">
        <v>3.6000000000000004E-2</v>
      </c>
      <c r="L52" s="1">
        <v>4.0500000000000001E-2</v>
      </c>
      <c r="M52" s="1">
        <v>4.5000000000000005E-2</v>
      </c>
      <c r="N52" s="1">
        <v>4.9500000000000002E-2</v>
      </c>
      <c r="O52" s="1">
        <v>5.3999999999999999E-2</v>
      </c>
      <c r="P52" s="1">
        <v>5.8500000000000003E-2</v>
      </c>
      <c r="Q52" s="1">
        <v>6.3000000000000014E-2</v>
      </c>
      <c r="R52" s="1">
        <v>6.7500000000000004E-2</v>
      </c>
      <c r="S52" s="1">
        <v>7.2000000000000008E-2</v>
      </c>
      <c r="T52" s="1">
        <v>7.6500000000000012E-2</v>
      </c>
      <c r="U52" s="1">
        <v>8.1000000000000003E-2</v>
      </c>
      <c r="V52" s="1">
        <v>9.4500000000000001E-2</v>
      </c>
      <c r="W52" s="1">
        <f t="shared" si="70"/>
        <v>0.1045</v>
      </c>
      <c r="X52" s="1">
        <v>0.11399999999999999</v>
      </c>
      <c r="Y52" s="1">
        <v>0.12825</v>
      </c>
      <c r="Z52" s="1">
        <v>0.13774999999999998</v>
      </c>
      <c r="AA52" s="1">
        <v>0.152</v>
      </c>
      <c r="AB52" s="1">
        <v>0.1615</v>
      </c>
      <c r="AC52" s="1">
        <v>0.17574999999999999</v>
      </c>
      <c r="AD52" s="1">
        <v>0.19</v>
      </c>
      <c r="AE52" s="1">
        <v>0.20424999999999999</v>
      </c>
      <c r="AF52" s="1">
        <v>0.2185</v>
      </c>
      <c r="AG52" s="1">
        <v>0.23749999999999999</v>
      </c>
      <c r="AH52" s="1">
        <v>0.25650000000000001</v>
      </c>
      <c r="AI52" s="1">
        <v>0.27549999999999997</v>
      </c>
      <c r="AJ52" s="1">
        <v>0.30399999999999999</v>
      </c>
      <c r="AK52" s="1">
        <v>0.33249999999999996</v>
      </c>
      <c r="AL52" s="1">
        <v>0.35624999999999996</v>
      </c>
      <c r="AM52" s="1">
        <v>0.38949999999999996</v>
      </c>
      <c r="AN52" s="1">
        <v>0.42749999999999999</v>
      </c>
      <c r="AO52" s="1">
        <v>0.45599999999999996</v>
      </c>
      <c r="AP52" s="1">
        <v>0.49874999999999997</v>
      </c>
      <c r="AQ52" s="1">
        <f t="shared" si="72"/>
        <v>0.7014999999999999</v>
      </c>
      <c r="AR52" s="1">
        <v>0.75639999999999996</v>
      </c>
      <c r="AS52" s="1">
        <v>0.81740000000000002</v>
      </c>
      <c r="AT52" s="1">
        <v>0.89059999999999995</v>
      </c>
      <c r="AU52" s="1">
        <v>0.94550000000000001</v>
      </c>
      <c r="AV52" s="1">
        <v>1.0369999999999999</v>
      </c>
      <c r="AW52" s="1">
        <v>1.1224000000000001</v>
      </c>
      <c r="AX52" s="1">
        <v>1.22</v>
      </c>
      <c r="AY52" s="1"/>
      <c r="AZ52" s="1"/>
      <c r="BA52" s="1"/>
      <c r="CZ52" s="1">
        <f t="shared" si="71"/>
        <v>13.572500000000002</v>
      </c>
      <c r="DA52">
        <f t="shared" si="67"/>
        <v>1997</v>
      </c>
      <c r="DB52">
        <f t="shared" si="65"/>
        <v>1628.7000000000003</v>
      </c>
      <c r="DC52">
        <v>516.3069999999999</v>
      </c>
    </row>
    <row r="53" spans="1:107" x14ac:dyDescent="0.25">
      <c r="A53">
        <f t="shared" si="66"/>
        <v>1998</v>
      </c>
      <c r="B53" s="1">
        <v>2.1999999999999999E-2</v>
      </c>
      <c r="C53" s="1">
        <f t="shared" si="68"/>
        <v>1.9799999999999998E-2</v>
      </c>
      <c r="D53" s="1">
        <v>2.1600000000000001E-2</v>
      </c>
      <c r="E53" s="1">
        <v>2.3400000000000001E-2</v>
      </c>
      <c r="F53" s="1">
        <v>2.52E-2</v>
      </c>
      <c r="G53" s="1">
        <v>2.7E-2</v>
      </c>
      <c r="H53" s="1">
        <v>2.8800000000000003E-2</v>
      </c>
      <c r="I53" s="1">
        <v>3.0600000000000002E-2</v>
      </c>
      <c r="J53" s="1">
        <v>3.2399999999999998E-2</v>
      </c>
      <c r="K53" s="1">
        <v>3.4200000000000001E-2</v>
      </c>
      <c r="L53" s="1">
        <v>3.6000000000000004E-2</v>
      </c>
      <c r="M53" s="1">
        <v>4.0500000000000001E-2</v>
      </c>
      <c r="N53" s="1">
        <v>4.5000000000000005E-2</v>
      </c>
      <c r="O53" s="1">
        <v>4.9500000000000002E-2</v>
      </c>
      <c r="P53" s="1">
        <v>5.3999999999999999E-2</v>
      </c>
      <c r="Q53" s="1">
        <v>5.8500000000000003E-2</v>
      </c>
      <c r="R53" s="1">
        <v>6.3000000000000014E-2</v>
      </c>
      <c r="S53" s="1">
        <v>6.7500000000000004E-2</v>
      </c>
      <c r="T53" s="1">
        <v>7.2000000000000008E-2</v>
      </c>
      <c r="U53" s="1">
        <v>7.6500000000000012E-2</v>
      </c>
      <c r="V53" s="1">
        <v>8.1000000000000003E-2</v>
      </c>
      <c r="W53" s="1">
        <f t="shared" si="70"/>
        <v>9.9749999999999991E-2</v>
      </c>
      <c r="X53" s="1">
        <v>0.1045</v>
      </c>
      <c r="Y53" s="1">
        <v>0.11399999999999999</v>
      </c>
      <c r="Z53" s="1">
        <v>0.12825</v>
      </c>
      <c r="AA53" s="1">
        <v>0.13774999999999998</v>
      </c>
      <c r="AB53" s="1">
        <v>0.152</v>
      </c>
      <c r="AC53" s="1">
        <v>0.1615</v>
      </c>
      <c r="AD53" s="1">
        <v>0.17574999999999999</v>
      </c>
      <c r="AE53" s="1">
        <v>0.19</v>
      </c>
      <c r="AF53" s="1">
        <v>0.20424999999999999</v>
      </c>
      <c r="AG53" s="1">
        <v>0.2185</v>
      </c>
      <c r="AH53" s="1">
        <v>0.23749999999999999</v>
      </c>
      <c r="AI53" s="1">
        <v>0.25650000000000001</v>
      </c>
      <c r="AJ53" s="1">
        <v>0.27549999999999997</v>
      </c>
      <c r="AK53" s="1">
        <v>0.30399999999999999</v>
      </c>
      <c r="AL53" s="1">
        <v>0.33249999999999996</v>
      </c>
      <c r="AM53" s="1">
        <v>0.35624999999999996</v>
      </c>
      <c r="AN53" s="1">
        <v>0.38949999999999996</v>
      </c>
      <c r="AO53" s="1">
        <v>0.42749999999999999</v>
      </c>
      <c r="AP53" s="1">
        <v>0.45599999999999996</v>
      </c>
      <c r="AQ53" s="1">
        <f t="shared" si="72"/>
        <v>0.64049999999999996</v>
      </c>
      <c r="AR53" s="1">
        <v>0.7014999999999999</v>
      </c>
      <c r="AS53" s="1">
        <v>0.75639999999999996</v>
      </c>
      <c r="AT53" s="1">
        <v>0.81740000000000002</v>
      </c>
      <c r="AU53" s="1">
        <v>0.89059999999999995</v>
      </c>
      <c r="AV53" s="1">
        <v>0.94550000000000001</v>
      </c>
      <c r="AW53" s="1">
        <v>1.0369999999999999</v>
      </c>
      <c r="AX53" s="1">
        <v>1.1224000000000001</v>
      </c>
      <c r="AY53" s="1">
        <v>1.22</v>
      </c>
      <c r="AZ53" s="1"/>
      <c r="BA53" s="1"/>
      <c r="CZ53" s="1">
        <f t="shared" si="71"/>
        <v>13.7393</v>
      </c>
      <c r="DA53">
        <f t="shared" si="67"/>
        <v>1998</v>
      </c>
      <c r="DB53">
        <f t="shared" si="65"/>
        <v>1648.7159999999999</v>
      </c>
      <c r="DC53">
        <v>532.73944999999992</v>
      </c>
    </row>
    <row r="54" spans="1:107" x14ac:dyDescent="0.25">
      <c r="A54">
        <f t="shared" si="66"/>
        <v>1999</v>
      </c>
      <c r="B54" s="1">
        <v>0.02</v>
      </c>
      <c r="C54" s="1">
        <f t="shared" si="68"/>
        <v>1.8000000000000002E-2</v>
      </c>
      <c r="D54" s="1">
        <v>1.9799999999999998E-2</v>
      </c>
      <c r="E54" s="1">
        <v>2.1600000000000001E-2</v>
      </c>
      <c r="F54" s="1">
        <v>2.3400000000000001E-2</v>
      </c>
      <c r="G54" s="1">
        <v>2.52E-2</v>
      </c>
      <c r="H54" s="1">
        <v>2.7E-2</v>
      </c>
      <c r="I54" s="1">
        <v>2.8800000000000003E-2</v>
      </c>
      <c r="J54" s="1">
        <v>3.0600000000000002E-2</v>
      </c>
      <c r="K54" s="1">
        <v>3.2399999999999998E-2</v>
      </c>
      <c r="L54" s="1">
        <v>3.4200000000000001E-2</v>
      </c>
      <c r="M54" s="1">
        <v>3.6000000000000004E-2</v>
      </c>
      <c r="N54" s="1">
        <v>4.0500000000000001E-2</v>
      </c>
      <c r="O54" s="1">
        <v>4.5000000000000005E-2</v>
      </c>
      <c r="P54" s="1">
        <v>4.9500000000000002E-2</v>
      </c>
      <c r="Q54" s="1">
        <v>5.3999999999999999E-2</v>
      </c>
      <c r="R54" s="1">
        <v>5.8500000000000003E-2</v>
      </c>
      <c r="S54" s="1">
        <v>6.3000000000000014E-2</v>
      </c>
      <c r="T54" s="1">
        <v>6.7500000000000004E-2</v>
      </c>
      <c r="U54" s="1">
        <v>7.2000000000000008E-2</v>
      </c>
      <c r="V54" s="1">
        <v>7.6500000000000012E-2</v>
      </c>
      <c r="W54" s="1">
        <f t="shared" si="70"/>
        <v>8.5499999999999993E-2</v>
      </c>
      <c r="X54" s="1">
        <v>9.9749999999999991E-2</v>
      </c>
      <c r="Y54" s="1">
        <v>0.1045</v>
      </c>
      <c r="Z54" s="1">
        <v>0.11399999999999999</v>
      </c>
      <c r="AA54" s="1">
        <v>0.12825</v>
      </c>
      <c r="AB54" s="1">
        <v>0.13774999999999998</v>
      </c>
      <c r="AC54" s="1">
        <v>0.152</v>
      </c>
      <c r="AD54" s="1">
        <v>0.1615</v>
      </c>
      <c r="AE54" s="1">
        <v>0.17574999999999999</v>
      </c>
      <c r="AF54" s="1">
        <v>0.19</v>
      </c>
      <c r="AG54" s="1">
        <v>0.20424999999999999</v>
      </c>
      <c r="AH54" s="1">
        <v>0.2185</v>
      </c>
      <c r="AI54" s="1">
        <v>0.23749999999999999</v>
      </c>
      <c r="AJ54" s="1">
        <v>0.25650000000000001</v>
      </c>
      <c r="AK54" s="1">
        <v>0.27549999999999997</v>
      </c>
      <c r="AL54" s="1">
        <v>0.30399999999999999</v>
      </c>
      <c r="AM54" s="1">
        <v>0.33249999999999996</v>
      </c>
      <c r="AN54" s="1">
        <v>0.35624999999999996</v>
      </c>
      <c r="AO54" s="1">
        <v>0.38949999999999996</v>
      </c>
      <c r="AP54" s="1">
        <v>0.42749999999999999</v>
      </c>
      <c r="AQ54" s="1">
        <f t="shared" si="72"/>
        <v>0.58560000000000001</v>
      </c>
      <c r="AR54" s="1">
        <v>0.64049999999999996</v>
      </c>
      <c r="AS54" s="1">
        <v>0.7014999999999999</v>
      </c>
      <c r="AT54" s="1">
        <v>0.75639999999999996</v>
      </c>
      <c r="AU54" s="1">
        <v>0.81740000000000002</v>
      </c>
      <c r="AV54" s="1">
        <v>0.89059999999999995</v>
      </c>
      <c r="AW54" s="1">
        <v>0.94550000000000001</v>
      </c>
      <c r="AX54" s="1">
        <v>1.0369999999999999</v>
      </c>
      <c r="AY54" s="1">
        <v>1.1224000000000001</v>
      </c>
      <c r="AZ54" s="1">
        <v>1.22</v>
      </c>
      <c r="BA54" s="1"/>
      <c r="CZ54" s="1">
        <f t="shared" si="71"/>
        <v>13.891400000000001</v>
      </c>
      <c r="DA54">
        <f t="shared" si="67"/>
        <v>1999</v>
      </c>
      <c r="DB54">
        <f t="shared" si="65"/>
        <v>1666.9680000000001</v>
      </c>
      <c r="DC54">
        <v>550.56224999999995</v>
      </c>
    </row>
    <row r="55" spans="1:107" x14ac:dyDescent="0.25">
      <c r="A55">
        <f t="shared" si="66"/>
        <v>2000</v>
      </c>
      <c r="B55" s="1">
        <v>1.9E-2</v>
      </c>
      <c r="C55" s="1">
        <f t="shared" si="68"/>
        <v>1.7100000000000001E-2</v>
      </c>
      <c r="D55" s="1">
        <v>1.8000000000000002E-2</v>
      </c>
      <c r="E55" s="1">
        <v>1.9799999999999998E-2</v>
      </c>
      <c r="F55" s="1">
        <v>2.1600000000000001E-2</v>
      </c>
      <c r="G55" s="1">
        <v>2.3400000000000001E-2</v>
      </c>
      <c r="H55" s="1">
        <v>2.52E-2</v>
      </c>
      <c r="I55" s="1">
        <v>2.7E-2</v>
      </c>
      <c r="J55" s="1">
        <v>2.8800000000000003E-2</v>
      </c>
      <c r="K55" s="1">
        <v>3.0600000000000002E-2</v>
      </c>
      <c r="L55" s="1">
        <v>3.2399999999999998E-2</v>
      </c>
      <c r="M55" s="1">
        <v>3.4200000000000001E-2</v>
      </c>
      <c r="N55" s="1">
        <v>3.6000000000000004E-2</v>
      </c>
      <c r="O55" s="1">
        <v>4.0500000000000001E-2</v>
      </c>
      <c r="P55" s="1">
        <v>4.5000000000000005E-2</v>
      </c>
      <c r="Q55" s="1">
        <v>4.9500000000000002E-2</v>
      </c>
      <c r="R55" s="1">
        <v>5.3999999999999999E-2</v>
      </c>
      <c r="S55" s="1">
        <v>5.8500000000000003E-2</v>
      </c>
      <c r="T55" s="1">
        <v>6.3000000000000014E-2</v>
      </c>
      <c r="U55" s="1">
        <v>6.7500000000000004E-2</v>
      </c>
      <c r="V55" s="1">
        <v>7.2000000000000008E-2</v>
      </c>
      <c r="W55" s="1">
        <f t="shared" si="70"/>
        <v>8.0750000000000002E-2</v>
      </c>
      <c r="X55" s="1">
        <v>8.5499999999999993E-2</v>
      </c>
      <c r="Y55" s="1">
        <v>9.9749999999999991E-2</v>
      </c>
      <c r="Z55" s="1">
        <v>0.1045</v>
      </c>
      <c r="AA55" s="1">
        <v>0.11399999999999999</v>
      </c>
      <c r="AB55" s="1">
        <v>0.12825</v>
      </c>
      <c r="AC55" s="1">
        <v>0.13774999999999998</v>
      </c>
      <c r="AD55" s="1">
        <v>0.152</v>
      </c>
      <c r="AE55" s="1">
        <v>0.1615</v>
      </c>
      <c r="AF55" s="1">
        <v>0.17574999999999999</v>
      </c>
      <c r="AG55" s="1">
        <v>0.19</v>
      </c>
      <c r="AH55" s="1">
        <v>0.20424999999999999</v>
      </c>
      <c r="AI55" s="1">
        <v>0.2185</v>
      </c>
      <c r="AJ55" s="1">
        <v>0.23749999999999999</v>
      </c>
      <c r="AK55" s="1">
        <v>0.25650000000000001</v>
      </c>
      <c r="AL55" s="1">
        <v>0.27549999999999997</v>
      </c>
      <c r="AM55" s="1">
        <v>0.30399999999999999</v>
      </c>
      <c r="AN55" s="1">
        <v>0.33249999999999996</v>
      </c>
      <c r="AO55" s="1">
        <v>0.35624999999999996</v>
      </c>
      <c r="AP55" s="1">
        <v>0.38949999999999996</v>
      </c>
      <c r="AQ55" s="1">
        <f t="shared" si="72"/>
        <v>0.54900000000000004</v>
      </c>
      <c r="AR55" s="1">
        <v>0.58560000000000001</v>
      </c>
      <c r="AS55" s="1">
        <v>0.64049999999999996</v>
      </c>
      <c r="AT55" s="1">
        <v>0.7014999999999999</v>
      </c>
      <c r="AU55" s="1">
        <v>0.75639999999999996</v>
      </c>
      <c r="AV55" s="1">
        <v>0.81740000000000002</v>
      </c>
      <c r="AW55" s="1">
        <v>0.89059999999999995</v>
      </c>
      <c r="AX55" s="1">
        <v>0.94550000000000001</v>
      </c>
      <c r="AY55" s="1">
        <v>1.0369999999999999</v>
      </c>
      <c r="AZ55" s="1">
        <v>1.1224000000000001</v>
      </c>
      <c r="BA55" s="1">
        <v>1.22</v>
      </c>
      <c r="CZ55" s="1">
        <f t="shared" si="71"/>
        <v>14.03425</v>
      </c>
      <c r="DA55">
        <f t="shared" si="67"/>
        <v>2000</v>
      </c>
      <c r="DB55">
        <f t="shared" si="65"/>
        <v>1684.1100000000001</v>
      </c>
      <c r="DC55">
        <v>568.85344999999995</v>
      </c>
    </row>
    <row r="56" spans="1:107" x14ac:dyDescent="0.25">
      <c r="A56">
        <f t="shared" si="66"/>
        <v>2001</v>
      </c>
      <c r="B56" s="1">
        <v>1.7999999999999999E-2</v>
      </c>
      <c r="C56" s="1">
        <f t="shared" si="68"/>
        <v>1.6199999999999999E-2</v>
      </c>
      <c r="D56" s="1">
        <v>1.7100000000000001E-2</v>
      </c>
      <c r="E56" s="1">
        <v>1.8000000000000002E-2</v>
      </c>
      <c r="F56" s="1">
        <v>1.9799999999999998E-2</v>
      </c>
      <c r="G56" s="1">
        <v>2.1600000000000001E-2</v>
      </c>
      <c r="H56" s="1">
        <v>2.3400000000000001E-2</v>
      </c>
      <c r="I56" s="1">
        <v>2.52E-2</v>
      </c>
      <c r="J56" s="1">
        <v>2.7E-2</v>
      </c>
      <c r="K56" s="1">
        <v>2.8800000000000003E-2</v>
      </c>
      <c r="L56" s="1">
        <v>3.0600000000000002E-2</v>
      </c>
      <c r="M56" s="1">
        <v>3.2399999999999998E-2</v>
      </c>
      <c r="N56" s="1">
        <v>3.4200000000000001E-2</v>
      </c>
      <c r="O56" s="1">
        <v>3.6000000000000004E-2</v>
      </c>
      <c r="P56" s="1">
        <v>4.0500000000000001E-2</v>
      </c>
      <c r="Q56" s="1">
        <v>4.5000000000000005E-2</v>
      </c>
      <c r="R56" s="1">
        <v>4.9500000000000002E-2</v>
      </c>
      <c r="S56" s="1">
        <v>5.3999999999999999E-2</v>
      </c>
      <c r="T56" s="1">
        <v>5.8500000000000003E-2</v>
      </c>
      <c r="U56" s="1">
        <v>6.3000000000000014E-2</v>
      </c>
      <c r="V56" s="1">
        <v>6.7500000000000004E-2</v>
      </c>
      <c r="W56" s="1">
        <f t="shared" si="70"/>
        <v>7.5999999999999998E-2</v>
      </c>
      <c r="X56" s="1">
        <v>8.0750000000000002E-2</v>
      </c>
      <c r="Y56" s="1">
        <v>8.5499999999999993E-2</v>
      </c>
      <c r="Z56" s="1">
        <v>9.9749999999999991E-2</v>
      </c>
      <c r="AA56" s="1">
        <v>0.1045</v>
      </c>
      <c r="AB56" s="1">
        <v>0.11399999999999999</v>
      </c>
      <c r="AC56" s="1">
        <v>0.12825</v>
      </c>
      <c r="AD56" s="1">
        <v>0.13774999999999998</v>
      </c>
      <c r="AE56" s="1">
        <v>0.152</v>
      </c>
      <c r="AF56" s="1">
        <v>0.1615</v>
      </c>
      <c r="AG56" s="1">
        <v>0.17574999999999999</v>
      </c>
      <c r="AH56" s="1">
        <v>0.19</v>
      </c>
      <c r="AI56" s="1">
        <v>0.20424999999999999</v>
      </c>
      <c r="AJ56" s="1">
        <v>0.2185</v>
      </c>
      <c r="AK56" s="1">
        <v>0.23749999999999999</v>
      </c>
      <c r="AL56" s="1">
        <v>0.25650000000000001</v>
      </c>
      <c r="AM56" s="1">
        <v>0.27549999999999997</v>
      </c>
      <c r="AN56" s="1">
        <v>0.30399999999999999</v>
      </c>
      <c r="AO56" s="1">
        <v>0.33249999999999996</v>
      </c>
      <c r="AP56" s="1">
        <v>0.35624999999999996</v>
      </c>
      <c r="AQ56" s="1">
        <f t="shared" si="72"/>
        <v>0.50019999999999998</v>
      </c>
      <c r="AR56" s="1">
        <v>0.54900000000000004</v>
      </c>
      <c r="AS56" s="1">
        <v>0.58560000000000001</v>
      </c>
      <c r="AT56" s="1">
        <v>0.64049999999999996</v>
      </c>
      <c r="AU56" s="1">
        <v>0.7014999999999999</v>
      </c>
      <c r="AV56" s="1">
        <v>0.75639999999999996</v>
      </c>
      <c r="AW56" s="1">
        <v>0.81740000000000002</v>
      </c>
      <c r="AX56" s="1">
        <v>0.89059999999999995</v>
      </c>
      <c r="AY56" s="1">
        <v>0.94550000000000001</v>
      </c>
      <c r="AZ56" s="1">
        <v>1.0369999999999999</v>
      </c>
      <c r="BA56" s="1">
        <v>1.1224000000000001</v>
      </c>
      <c r="BB56" s="1">
        <v>1.22</v>
      </c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Z56" s="1">
        <f t="shared" si="71"/>
        <v>14.165150000000001</v>
      </c>
      <c r="DA56">
        <f t="shared" si="67"/>
        <v>2001</v>
      </c>
      <c r="DB56">
        <f t="shared" si="65"/>
        <v>1699.818</v>
      </c>
      <c r="DC56">
        <v>588.92989999999998</v>
      </c>
    </row>
    <row r="57" spans="1:107" x14ac:dyDescent="0.25">
      <c r="A57">
        <f t="shared" si="66"/>
        <v>2002</v>
      </c>
      <c r="B57" s="1">
        <v>1.7000000000000001E-2</v>
      </c>
      <c r="C57" s="1">
        <f t="shared" si="68"/>
        <v>1.5300000000000001E-2</v>
      </c>
      <c r="D57" s="1">
        <v>1.6199999999999999E-2</v>
      </c>
      <c r="E57" s="1">
        <v>1.7100000000000001E-2</v>
      </c>
      <c r="F57" s="1">
        <v>1.8000000000000002E-2</v>
      </c>
      <c r="G57" s="1">
        <v>1.9799999999999998E-2</v>
      </c>
      <c r="H57" s="1">
        <v>2.1600000000000001E-2</v>
      </c>
      <c r="I57" s="1">
        <v>2.3400000000000001E-2</v>
      </c>
      <c r="J57" s="1">
        <v>2.52E-2</v>
      </c>
      <c r="K57" s="1">
        <v>2.7E-2</v>
      </c>
      <c r="L57" s="1">
        <v>2.8800000000000003E-2</v>
      </c>
      <c r="M57" s="1">
        <v>3.0600000000000002E-2</v>
      </c>
      <c r="N57" s="1">
        <v>3.2399999999999998E-2</v>
      </c>
      <c r="O57" s="1">
        <v>3.4200000000000001E-2</v>
      </c>
      <c r="P57" s="1">
        <v>3.6000000000000004E-2</v>
      </c>
      <c r="Q57" s="1">
        <v>4.0500000000000001E-2</v>
      </c>
      <c r="R57" s="1">
        <v>4.5000000000000005E-2</v>
      </c>
      <c r="S57" s="1">
        <v>4.9500000000000002E-2</v>
      </c>
      <c r="T57" s="1">
        <v>5.3999999999999999E-2</v>
      </c>
      <c r="U57" s="1">
        <v>5.8500000000000003E-2</v>
      </c>
      <c r="V57" s="1">
        <v>6.3000000000000014E-2</v>
      </c>
      <c r="W57" s="1">
        <f t="shared" si="70"/>
        <v>7.1249999999999994E-2</v>
      </c>
      <c r="X57" s="1">
        <v>7.5999999999999998E-2</v>
      </c>
      <c r="Y57" s="1">
        <v>8.0750000000000002E-2</v>
      </c>
      <c r="Z57" s="1">
        <v>8.5499999999999993E-2</v>
      </c>
      <c r="AA57" s="1">
        <v>9.9749999999999991E-2</v>
      </c>
      <c r="AB57" s="1">
        <v>0.1045</v>
      </c>
      <c r="AC57" s="1">
        <v>0.11399999999999999</v>
      </c>
      <c r="AD57" s="1">
        <v>0.12825</v>
      </c>
      <c r="AE57" s="1">
        <v>0.13774999999999998</v>
      </c>
      <c r="AF57" s="1">
        <v>0.152</v>
      </c>
      <c r="AG57" s="1">
        <v>0.1615</v>
      </c>
      <c r="AH57" s="1">
        <v>0.17574999999999999</v>
      </c>
      <c r="AI57" s="1">
        <v>0.19</v>
      </c>
      <c r="AJ57" s="1">
        <v>0.20424999999999999</v>
      </c>
      <c r="AK57" s="1">
        <v>0.2185</v>
      </c>
      <c r="AL57" s="1">
        <v>0.23749999999999999</v>
      </c>
      <c r="AM57" s="1">
        <v>0.25650000000000001</v>
      </c>
      <c r="AN57" s="1">
        <v>0.27549999999999997</v>
      </c>
      <c r="AO57" s="1">
        <v>0.30399999999999999</v>
      </c>
      <c r="AP57" s="1">
        <v>0.33249999999999996</v>
      </c>
      <c r="AQ57" s="1">
        <f t="shared" si="72"/>
        <v>0.45750000000000002</v>
      </c>
      <c r="AR57" s="1">
        <v>0.50019999999999998</v>
      </c>
      <c r="AS57" s="1">
        <v>0.54900000000000004</v>
      </c>
      <c r="AT57" s="1">
        <v>0.58560000000000001</v>
      </c>
      <c r="AU57" s="1">
        <v>0.64049999999999996</v>
      </c>
      <c r="AV57" s="1">
        <v>0.7014999999999999</v>
      </c>
      <c r="AW57" s="1">
        <v>0.75639999999999996</v>
      </c>
      <c r="AX57" s="1">
        <v>0.81740000000000002</v>
      </c>
      <c r="AY57" s="1">
        <v>0.89059999999999995</v>
      </c>
      <c r="AZ57" s="1">
        <v>0.94550000000000001</v>
      </c>
      <c r="BA57" s="1">
        <v>1.0369999999999999</v>
      </c>
      <c r="BB57" s="1">
        <v>1.1224000000000001</v>
      </c>
      <c r="BC57" s="1">
        <v>1.22</v>
      </c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Z57" s="1">
        <f t="shared" si="71"/>
        <v>14.285449999999997</v>
      </c>
      <c r="DA57">
        <f t="shared" si="67"/>
        <v>2002</v>
      </c>
      <c r="DB57">
        <f t="shared" si="65"/>
        <v>1714.2539999999997</v>
      </c>
      <c r="DC57">
        <v>608.64289999999994</v>
      </c>
    </row>
    <row r="58" spans="1:107" x14ac:dyDescent="0.25">
      <c r="A58">
        <f t="shared" si="66"/>
        <v>2003</v>
      </c>
      <c r="B58" s="1">
        <v>1.6E-2</v>
      </c>
      <c r="C58" s="1">
        <f t="shared" si="68"/>
        <v>1.4400000000000001E-2</v>
      </c>
      <c r="D58" s="1">
        <v>1.5300000000000001E-2</v>
      </c>
      <c r="E58" s="1">
        <v>1.6199999999999999E-2</v>
      </c>
      <c r="F58" s="1">
        <v>1.7100000000000001E-2</v>
      </c>
      <c r="G58" s="1">
        <v>1.8000000000000002E-2</v>
      </c>
      <c r="H58" s="1">
        <v>1.9799999999999998E-2</v>
      </c>
      <c r="I58" s="1">
        <v>2.1600000000000001E-2</v>
      </c>
      <c r="J58" s="1">
        <v>2.3400000000000001E-2</v>
      </c>
      <c r="K58" s="1">
        <v>2.52E-2</v>
      </c>
      <c r="L58" s="1">
        <v>2.7E-2</v>
      </c>
      <c r="M58" s="1">
        <v>2.8800000000000003E-2</v>
      </c>
      <c r="N58" s="1">
        <v>3.0600000000000002E-2</v>
      </c>
      <c r="O58" s="1">
        <v>3.2399999999999998E-2</v>
      </c>
      <c r="P58" s="1">
        <v>3.4200000000000001E-2</v>
      </c>
      <c r="Q58" s="1">
        <v>3.6000000000000004E-2</v>
      </c>
      <c r="R58" s="1">
        <v>4.0500000000000001E-2</v>
      </c>
      <c r="S58" s="1">
        <v>4.5000000000000005E-2</v>
      </c>
      <c r="T58" s="1">
        <v>4.9500000000000002E-2</v>
      </c>
      <c r="U58" s="1">
        <v>5.3999999999999999E-2</v>
      </c>
      <c r="V58" s="1">
        <v>5.8500000000000003E-2</v>
      </c>
      <c r="W58" s="1">
        <f t="shared" si="70"/>
        <v>6.6500000000000004E-2</v>
      </c>
      <c r="X58" s="1">
        <v>7.1249999999999994E-2</v>
      </c>
      <c r="Y58" s="1">
        <v>7.5999999999999998E-2</v>
      </c>
      <c r="Z58" s="1">
        <v>8.0750000000000002E-2</v>
      </c>
      <c r="AA58" s="1">
        <v>8.5499999999999993E-2</v>
      </c>
      <c r="AB58" s="1">
        <v>9.9749999999999991E-2</v>
      </c>
      <c r="AC58" s="1">
        <v>0.1045</v>
      </c>
      <c r="AD58" s="1">
        <v>0.11399999999999999</v>
      </c>
      <c r="AE58" s="1">
        <v>0.12825</v>
      </c>
      <c r="AF58" s="1">
        <v>0.13774999999999998</v>
      </c>
      <c r="AG58" s="1">
        <v>0.152</v>
      </c>
      <c r="AH58" s="1">
        <v>0.1615</v>
      </c>
      <c r="AI58" s="1">
        <v>0.17574999999999999</v>
      </c>
      <c r="AJ58" s="1">
        <v>0.19</v>
      </c>
      <c r="AK58" s="1">
        <v>0.20424999999999999</v>
      </c>
      <c r="AL58" s="1">
        <v>0.2185</v>
      </c>
      <c r="AM58" s="1">
        <v>0.23749999999999999</v>
      </c>
      <c r="AN58" s="1">
        <v>0.25650000000000001</v>
      </c>
      <c r="AO58" s="1">
        <v>0.27549999999999997</v>
      </c>
      <c r="AP58" s="1">
        <v>0.30399999999999999</v>
      </c>
      <c r="AQ58" s="1">
        <f t="shared" si="72"/>
        <v>0.42699999999999999</v>
      </c>
      <c r="AR58" s="1">
        <v>0.45750000000000002</v>
      </c>
      <c r="AS58" s="1">
        <v>0.50019999999999998</v>
      </c>
      <c r="AT58" s="1">
        <v>0.54900000000000004</v>
      </c>
      <c r="AU58" s="1">
        <v>0.58560000000000001</v>
      </c>
      <c r="AV58" s="1">
        <v>0.64049999999999996</v>
      </c>
      <c r="AW58" s="1">
        <v>0.7014999999999999</v>
      </c>
      <c r="AX58" s="1">
        <v>0.75639999999999996</v>
      </c>
      <c r="AY58" s="1">
        <v>0.81740000000000002</v>
      </c>
      <c r="AZ58" s="1">
        <v>0.89059999999999995</v>
      </c>
      <c r="BA58" s="1">
        <v>0.94550000000000001</v>
      </c>
      <c r="BB58" s="1">
        <v>1.0369999999999999</v>
      </c>
      <c r="BC58" s="1">
        <v>1.1224000000000001</v>
      </c>
      <c r="BD58" s="1">
        <v>1.22</v>
      </c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Z58" s="1">
        <f t="shared" si="71"/>
        <v>14.397849999999998</v>
      </c>
      <c r="DA58">
        <f t="shared" si="67"/>
        <v>2003</v>
      </c>
      <c r="DB58">
        <f t="shared" si="65"/>
        <v>1727.7419999999997</v>
      </c>
      <c r="DC58">
        <v>629.65685000000008</v>
      </c>
    </row>
    <row r="59" spans="1:107" x14ac:dyDescent="0.25">
      <c r="A59">
        <f t="shared" si="66"/>
        <v>2004</v>
      </c>
      <c r="B59" s="1">
        <v>1.4999999999999999E-2</v>
      </c>
      <c r="C59" s="1">
        <f t="shared" si="68"/>
        <v>1.35E-2</v>
      </c>
      <c r="D59" s="1">
        <v>1.4400000000000001E-2</v>
      </c>
      <c r="E59" s="1">
        <v>1.5300000000000001E-2</v>
      </c>
      <c r="F59" s="1">
        <v>1.6199999999999999E-2</v>
      </c>
      <c r="G59" s="1">
        <v>1.7100000000000001E-2</v>
      </c>
      <c r="H59" s="1">
        <v>1.8000000000000002E-2</v>
      </c>
      <c r="I59" s="1">
        <v>1.9799999999999998E-2</v>
      </c>
      <c r="J59" s="1">
        <v>2.1600000000000001E-2</v>
      </c>
      <c r="K59" s="1">
        <v>2.3400000000000001E-2</v>
      </c>
      <c r="L59" s="1">
        <v>2.52E-2</v>
      </c>
      <c r="M59" s="1">
        <v>2.7E-2</v>
      </c>
      <c r="N59" s="1">
        <v>2.8800000000000003E-2</v>
      </c>
      <c r="O59" s="1">
        <v>3.0600000000000002E-2</v>
      </c>
      <c r="P59" s="1">
        <v>3.2399999999999998E-2</v>
      </c>
      <c r="Q59" s="1">
        <v>3.4200000000000001E-2</v>
      </c>
      <c r="R59" s="1">
        <v>3.6000000000000004E-2</v>
      </c>
      <c r="S59" s="1">
        <v>4.0500000000000001E-2</v>
      </c>
      <c r="T59" s="1">
        <v>4.5000000000000005E-2</v>
      </c>
      <c r="U59" s="1">
        <v>4.9500000000000002E-2</v>
      </c>
      <c r="V59" s="1">
        <v>5.3999999999999999E-2</v>
      </c>
      <c r="W59" s="1">
        <f t="shared" si="70"/>
        <v>6.1749999999999999E-2</v>
      </c>
      <c r="X59" s="1">
        <v>6.6500000000000004E-2</v>
      </c>
      <c r="Y59" s="1">
        <v>7.1249999999999994E-2</v>
      </c>
      <c r="Z59" s="1">
        <v>7.5999999999999998E-2</v>
      </c>
      <c r="AA59" s="1">
        <v>8.0750000000000002E-2</v>
      </c>
      <c r="AB59" s="1">
        <v>8.5499999999999993E-2</v>
      </c>
      <c r="AC59" s="1">
        <v>9.9749999999999991E-2</v>
      </c>
      <c r="AD59" s="1">
        <v>0.1045</v>
      </c>
      <c r="AE59" s="1">
        <v>0.11399999999999999</v>
      </c>
      <c r="AF59" s="1">
        <v>0.12825</v>
      </c>
      <c r="AG59" s="1">
        <v>0.13774999999999998</v>
      </c>
      <c r="AH59" s="1">
        <v>0.152</v>
      </c>
      <c r="AI59" s="1">
        <v>0.1615</v>
      </c>
      <c r="AJ59" s="1">
        <v>0.17574999999999999</v>
      </c>
      <c r="AK59" s="1">
        <v>0.19</v>
      </c>
      <c r="AL59" s="1">
        <v>0.20424999999999999</v>
      </c>
      <c r="AM59" s="1">
        <v>0.2185</v>
      </c>
      <c r="AN59" s="1">
        <v>0.23749999999999999</v>
      </c>
      <c r="AO59" s="1">
        <v>0.25650000000000001</v>
      </c>
      <c r="AP59" s="1">
        <v>0.27549999999999997</v>
      </c>
      <c r="AQ59" s="1">
        <f t="shared" si="72"/>
        <v>0.39040000000000002</v>
      </c>
      <c r="AR59" s="1">
        <v>0.42699999999999999</v>
      </c>
      <c r="AS59" s="1">
        <v>0.45750000000000002</v>
      </c>
      <c r="AT59" s="1">
        <v>0.50019999999999998</v>
      </c>
      <c r="AU59" s="1">
        <v>0.54900000000000004</v>
      </c>
      <c r="AV59" s="1">
        <v>0.58560000000000001</v>
      </c>
      <c r="AW59" s="1">
        <v>0.64049999999999996</v>
      </c>
      <c r="AX59" s="1">
        <v>0.7014999999999999</v>
      </c>
      <c r="AY59" s="1">
        <v>0.75639999999999996</v>
      </c>
      <c r="AZ59" s="1">
        <v>0.81740000000000002</v>
      </c>
      <c r="BA59" s="1">
        <v>0.89059999999999995</v>
      </c>
      <c r="BB59" s="1">
        <v>0.94550000000000001</v>
      </c>
      <c r="BC59" s="1">
        <v>1.0369999999999999</v>
      </c>
      <c r="BD59" s="1">
        <v>1.1224000000000001</v>
      </c>
      <c r="BE59" s="1">
        <v>1.22</v>
      </c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Z59" s="1">
        <f t="shared" si="71"/>
        <v>14.500999999999998</v>
      </c>
      <c r="DA59">
        <f t="shared" si="67"/>
        <v>2004</v>
      </c>
      <c r="DB59">
        <f t="shared" si="65"/>
        <v>1740.1199999999997</v>
      </c>
      <c r="DC59">
        <v>649.6717000000001</v>
      </c>
    </row>
    <row r="60" spans="1:107" x14ac:dyDescent="0.25">
      <c r="A60">
        <f t="shared" si="66"/>
        <v>2005</v>
      </c>
      <c r="B60" s="1">
        <v>1.4E-2</v>
      </c>
      <c r="C60" s="1">
        <f t="shared" si="68"/>
        <v>1.26E-2</v>
      </c>
      <c r="D60" s="1">
        <v>1.35E-2</v>
      </c>
      <c r="E60" s="1">
        <v>1.4400000000000001E-2</v>
      </c>
      <c r="F60" s="1">
        <v>1.5300000000000001E-2</v>
      </c>
      <c r="G60" s="1">
        <v>1.6199999999999999E-2</v>
      </c>
      <c r="H60" s="1">
        <v>1.7100000000000001E-2</v>
      </c>
      <c r="I60" s="1">
        <v>1.8000000000000002E-2</v>
      </c>
      <c r="J60" s="1">
        <v>1.9799999999999998E-2</v>
      </c>
      <c r="K60" s="1">
        <v>2.1600000000000001E-2</v>
      </c>
      <c r="L60" s="1">
        <v>2.3400000000000001E-2</v>
      </c>
      <c r="M60" s="1">
        <v>2.52E-2</v>
      </c>
      <c r="N60" s="1">
        <v>2.7E-2</v>
      </c>
      <c r="O60" s="1">
        <v>2.8800000000000003E-2</v>
      </c>
      <c r="P60" s="1">
        <v>3.0600000000000002E-2</v>
      </c>
      <c r="Q60" s="1">
        <v>3.2399999999999998E-2</v>
      </c>
      <c r="R60" s="1">
        <v>3.4200000000000001E-2</v>
      </c>
      <c r="S60" s="1">
        <v>3.6000000000000004E-2</v>
      </c>
      <c r="T60" s="1">
        <v>4.0500000000000001E-2</v>
      </c>
      <c r="U60" s="1">
        <v>4.5000000000000005E-2</v>
      </c>
      <c r="V60" s="1">
        <v>4.9500000000000002E-2</v>
      </c>
      <c r="W60" s="1">
        <f t="shared" si="70"/>
        <v>5.6999999999999995E-2</v>
      </c>
      <c r="X60" s="1">
        <v>6.1749999999999999E-2</v>
      </c>
      <c r="Y60" s="1">
        <v>6.6500000000000004E-2</v>
      </c>
      <c r="Z60" s="1">
        <v>7.1249999999999994E-2</v>
      </c>
      <c r="AA60" s="1">
        <v>7.5999999999999998E-2</v>
      </c>
      <c r="AB60" s="1">
        <v>8.0750000000000002E-2</v>
      </c>
      <c r="AC60" s="1">
        <v>8.5499999999999993E-2</v>
      </c>
      <c r="AD60" s="1">
        <v>9.9749999999999991E-2</v>
      </c>
      <c r="AE60" s="1">
        <v>0.1045</v>
      </c>
      <c r="AF60" s="1">
        <v>0.11399999999999999</v>
      </c>
      <c r="AG60" s="1">
        <v>0.12825</v>
      </c>
      <c r="AH60" s="1">
        <v>0.13774999999999998</v>
      </c>
      <c r="AI60" s="1">
        <v>0.152</v>
      </c>
      <c r="AJ60" s="1">
        <v>0.1615</v>
      </c>
      <c r="AK60" s="1">
        <v>0.17574999999999999</v>
      </c>
      <c r="AL60" s="1">
        <v>0.19</v>
      </c>
      <c r="AM60" s="1">
        <v>0.20424999999999999</v>
      </c>
      <c r="AN60" s="1">
        <v>0.2185</v>
      </c>
      <c r="AO60" s="1">
        <v>0.23749999999999999</v>
      </c>
      <c r="AP60" s="1">
        <v>0.25650000000000001</v>
      </c>
      <c r="AQ60" s="1">
        <f t="shared" si="72"/>
        <v>0.35379999999999995</v>
      </c>
      <c r="AR60" s="1">
        <v>0.39040000000000002</v>
      </c>
      <c r="AS60" s="1">
        <v>0.42699999999999999</v>
      </c>
      <c r="AT60" s="1">
        <v>0.45750000000000002</v>
      </c>
      <c r="AU60" s="1">
        <v>0.50019999999999998</v>
      </c>
      <c r="AV60" s="1">
        <v>0.54900000000000004</v>
      </c>
      <c r="AW60" s="1">
        <v>0.58560000000000001</v>
      </c>
      <c r="AX60" s="1">
        <v>0.64049999999999996</v>
      </c>
      <c r="AY60" s="1">
        <v>0.7014999999999999</v>
      </c>
      <c r="AZ60" s="1">
        <v>0.75639999999999996</v>
      </c>
      <c r="BA60" s="1">
        <v>0.81740000000000002</v>
      </c>
      <c r="BB60" s="1">
        <v>0.89059999999999995</v>
      </c>
      <c r="BC60" s="1">
        <v>0.94550000000000001</v>
      </c>
      <c r="BD60" s="1">
        <v>1.0369999999999999</v>
      </c>
      <c r="BE60" s="1">
        <v>1.1224000000000001</v>
      </c>
      <c r="BF60" s="1">
        <v>1.22</v>
      </c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Z60" s="1">
        <f t="shared" si="71"/>
        <v>14.594899999999999</v>
      </c>
      <c r="DA60">
        <f t="shared" si="67"/>
        <v>2005</v>
      </c>
      <c r="DB60">
        <f t="shared" si="65"/>
        <v>1751.3879999999999</v>
      </c>
      <c r="DC60">
        <v>670.99789999999996</v>
      </c>
    </row>
    <row r="61" spans="1:107" x14ac:dyDescent="0.25">
      <c r="A61">
        <f t="shared" si="66"/>
        <v>2006</v>
      </c>
      <c r="B61" s="1">
        <v>1.2999999999999999E-2</v>
      </c>
      <c r="C61" s="1">
        <f t="shared" si="68"/>
        <v>1.17E-2</v>
      </c>
      <c r="D61" s="1">
        <v>1.26E-2</v>
      </c>
      <c r="E61" s="1">
        <v>1.35E-2</v>
      </c>
      <c r="F61" s="1">
        <v>1.4400000000000001E-2</v>
      </c>
      <c r="G61" s="1">
        <v>1.5300000000000001E-2</v>
      </c>
      <c r="H61" s="1">
        <v>1.6199999999999999E-2</v>
      </c>
      <c r="I61" s="1">
        <v>1.7100000000000001E-2</v>
      </c>
      <c r="J61" s="1">
        <v>1.8000000000000002E-2</v>
      </c>
      <c r="K61" s="1">
        <v>1.9799999999999998E-2</v>
      </c>
      <c r="L61" s="1">
        <v>2.1600000000000001E-2</v>
      </c>
      <c r="M61" s="1">
        <v>2.3400000000000001E-2</v>
      </c>
      <c r="N61" s="1">
        <v>2.52E-2</v>
      </c>
      <c r="O61" s="1">
        <v>2.7E-2</v>
      </c>
      <c r="P61" s="1">
        <v>2.8800000000000003E-2</v>
      </c>
      <c r="Q61" s="1">
        <v>3.0600000000000002E-2</v>
      </c>
      <c r="R61" s="1">
        <v>3.2399999999999998E-2</v>
      </c>
      <c r="S61" s="1">
        <v>3.4200000000000001E-2</v>
      </c>
      <c r="T61" s="1">
        <v>3.6000000000000004E-2</v>
      </c>
      <c r="U61" s="1">
        <v>4.0500000000000001E-2</v>
      </c>
      <c r="V61" s="1">
        <v>4.5000000000000005E-2</v>
      </c>
      <c r="W61" s="1">
        <f t="shared" si="70"/>
        <v>5.2249999999999998E-2</v>
      </c>
      <c r="X61" s="1">
        <v>5.6999999999999995E-2</v>
      </c>
      <c r="Y61" s="1">
        <v>6.1749999999999999E-2</v>
      </c>
      <c r="Z61" s="1">
        <v>6.6500000000000004E-2</v>
      </c>
      <c r="AA61" s="1">
        <v>7.1249999999999994E-2</v>
      </c>
      <c r="AB61" s="1">
        <v>7.5999999999999998E-2</v>
      </c>
      <c r="AC61" s="1">
        <v>8.0750000000000002E-2</v>
      </c>
      <c r="AD61" s="1">
        <v>8.5499999999999993E-2</v>
      </c>
      <c r="AE61" s="1">
        <v>9.9749999999999991E-2</v>
      </c>
      <c r="AF61" s="1">
        <v>0.1045</v>
      </c>
      <c r="AG61" s="1">
        <v>0.11399999999999999</v>
      </c>
      <c r="AH61" s="1">
        <v>0.12825</v>
      </c>
      <c r="AI61" s="1">
        <v>0.13774999999999998</v>
      </c>
      <c r="AJ61" s="1">
        <v>0.152</v>
      </c>
      <c r="AK61" s="1">
        <v>0.1615</v>
      </c>
      <c r="AL61" s="1">
        <v>0.17574999999999999</v>
      </c>
      <c r="AM61" s="1">
        <v>0.19</v>
      </c>
      <c r="AN61" s="1">
        <v>0.20424999999999999</v>
      </c>
      <c r="AO61" s="1">
        <v>0.2185</v>
      </c>
      <c r="AP61" s="1">
        <v>0.23749999999999999</v>
      </c>
      <c r="AQ61" s="1">
        <f t="shared" si="72"/>
        <v>0.32940000000000003</v>
      </c>
      <c r="AR61" s="1">
        <v>0.35379999999999995</v>
      </c>
      <c r="AS61" s="1">
        <v>0.39040000000000002</v>
      </c>
      <c r="AT61" s="1">
        <v>0.42699999999999999</v>
      </c>
      <c r="AU61" s="1">
        <v>0.45750000000000002</v>
      </c>
      <c r="AV61" s="1">
        <v>0.50019999999999998</v>
      </c>
      <c r="AW61" s="1">
        <v>0.54900000000000004</v>
      </c>
      <c r="AX61" s="1">
        <v>0.58560000000000001</v>
      </c>
      <c r="AY61" s="1">
        <v>0.64049999999999996</v>
      </c>
      <c r="AZ61" s="1">
        <v>0.7014999999999999</v>
      </c>
      <c r="BA61" s="1">
        <v>0.75639999999999996</v>
      </c>
      <c r="BB61" s="1">
        <v>0.81740000000000002</v>
      </c>
      <c r="BC61" s="1">
        <v>0.89059999999999995</v>
      </c>
      <c r="BD61" s="1">
        <v>0.94550000000000001</v>
      </c>
      <c r="BE61" s="1">
        <v>1.0369999999999999</v>
      </c>
      <c r="BF61" s="1">
        <v>1.1224000000000001</v>
      </c>
      <c r="BG61" s="1">
        <v>1.22</v>
      </c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Z61" s="1">
        <f t="shared" si="71"/>
        <v>14.68225</v>
      </c>
      <c r="DA61">
        <f t="shared" si="67"/>
        <v>2006</v>
      </c>
      <c r="DB61">
        <f t="shared" si="65"/>
        <v>1761.87</v>
      </c>
      <c r="DC61">
        <v>691.72725000000003</v>
      </c>
    </row>
    <row r="62" spans="1:107" x14ac:dyDescent="0.25">
      <c r="A62">
        <f t="shared" si="66"/>
        <v>2007</v>
      </c>
      <c r="B62" s="1">
        <v>1.2E-2</v>
      </c>
      <c r="C62" s="1">
        <f t="shared" si="68"/>
        <v>1.0800000000000001E-2</v>
      </c>
      <c r="D62" s="1">
        <v>1.17E-2</v>
      </c>
      <c r="E62" s="1">
        <v>1.26E-2</v>
      </c>
      <c r="F62" s="1">
        <v>1.35E-2</v>
      </c>
      <c r="G62" s="1">
        <v>1.4400000000000001E-2</v>
      </c>
      <c r="H62" s="1">
        <v>1.5300000000000001E-2</v>
      </c>
      <c r="I62" s="1">
        <v>1.6199999999999999E-2</v>
      </c>
      <c r="J62" s="1">
        <v>1.7100000000000001E-2</v>
      </c>
      <c r="K62" s="1">
        <v>1.8000000000000002E-2</v>
      </c>
      <c r="L62" s="1">
        <v>1.9799999999999998E-2</v>
      </c>
      <c r="M62" s="1">
        <v>2.1600000000000001E-2</v>
      </c>
      <c r="N62" s="1">
        <v>2.3400000000000001E-2</v>
      </c>
      <c r="O62" s="1">
        <v>2.52E-2</v>
      </c>
      <c r="P62" s="1">
        <v>2.7E-2</v>
      </c>
      <c r="Q62" s="1">
        <v>2.8800000000000003E-2</v>
      </c>
      <c r="R62" s="1">
        <v>3.0600000000000002E-2</v>
      </c>
      <c r="S62" s="1">
        <v>3.2399999999999998E-2</v>
      </c>
      <c r="T62" s="1">
        <v>3.4200000000000001E-2</v>
      </c>
      <c r="U62" s="1">
        <v>3.6000000000000004E-2</v>
      </c>
      <c r="V62" s="1">
        <v>4.0500000000000001E-2</v>
      </c>
      <c r="W62" s="1">
        <f t="shared" si="70"/>
        <v>4.7500000000000001E-2</v>
      </c>
      <c r="X62" s="1">
        <v>5.2249999999999998E-2</v>
      </c>
      <c r="Y62" s="1">
        <v>5.6999999999999995E-2</v>
      </c>
      <c r="Z62" s="1">
        <v>6.1749999999999999E-2</v>
      </c>
      <c r="AA62" s="1">
        <v>6.6500000000000004E-2</v>
      </c>
      <c r="AB62" s="1">
        <v>7.1249999999999994E-2</v>
      </c>
      <c r="AC62" s="1">
        <v>7.5999999999999998E-2</v>
      </c>
      <c r="AD62" s="1">
        <v>8.0750000000000002E-2</v>
      </c>
      <c r="AE62" s="1">
        <v>8.5499999999999993E-2</v>
      </c>
      <c r="AF62" s="1">
        <v>9.9749999999999991E-2</v>
      </c>
      <c r="AG62" s="1">
        <v>0.1045</v>
      </c>
      <c r="AH62" s="1">
        <v>0.11399999999999999</v>
      </c>
      <c r="AI62" s="1">
        <v>0.12825</v>
      </c>
      <c r="AJ62" s="1">
        <v>0.13774999999999998</v>
      </c>
      <c r="AK62" s="1">
        <v>0.152</v>
      </c>
      <c r="AL62" s="1">
        <v>0.1615</v>
      </c>
      <c r="AM62" s="1">
        <v>0.17574999999999999</v>
      </c>
      <c r="AN62" s="1">
        <v>0.19</v>
      </c>
      <c r="AO62" s="1">
        <v>0.20424999999999999</v>
      </c>
      <c r="AP62" s="1">
        <v>0.2185</v>
      </c>
      <c r="AQ62" s="1">
        <f t="shared" si="72"/>
        <v>0.30499999999999999</v>
      </c>
      <c r="AR62" s="1">
        <v>0.32940000000000003</v>
      </c>
      <c r="AS62" s="1">
        <v>0.35379999999999995</v>
      </c>
      <c r="AT62" s="1">
        <v>0.39040000000000002</v>
      </c>
      <c r="AU62" s="1">
        <v>0.42699999999999999</v>
      </c>
      <c r="AV62" s="1">
        <v>0.45750000000000002</v>
      </c>
      <c r="AW62" s="1">
        <v>0.50019999999999998</v>
      </c>
      <c r="AX62" s="1">
        <v>0.54900000000000004</v>
      </c>
      <c r="AY62" s="1">
        <v>0.58560000000000001</v>
      </c>
      <c r="AZ62" s="1">
        <v>0.64049999999999996</v>
      </c>
      <c r="BA62" s="1">
        <v>0.7014999999999999</v>
      </c>
      <c r="BB62" s="1">
        <v>0.75639999999999996</v>
      </c>
      <c r="BC62" s="1">
        <v>0.81740000000000002</v>
      </c>
      <c r="BD62" s="1">
        <v>0.89059999999999995</v>
      </c>
      <c r="BE62" s="1">
        <v>0.94550000000000001</v>
      </c>
      <c r="BF62" s="1">
        <v>1.0369999999999999</v>
      </c>
      <c r="BG62" s="1">
        <v>1.1224000000000001</v>
      </c>
      <c r="BH62" s="1">
        <v>1.22</v>
      </c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Z62" s="1">
        <f t="shared" si="71"/>
        <v>14.76305</v>
      </c>
      <c r="DA62">
        <f t="shared" si="67"/>
        <v>2007</v>
      </c>
      <c r="DB62">
        <f t="shared" si="65"/>
        <v>1771.566</v>
      </c>
      <c r="DC62">
        <v>711.22325000000001</v>
      </c>
    </row>
    <row r="63" spans="1:107" x14ac:dyDescent="0.25">
      <c r="A63">
        <f t="shared" si="66"/>
        <v>2008</v>
      </c>
      <c r="B63" s="1">
        <v>1.0999999999999999E-2</v>
      </c>
      <c r="C63" s="1">
        <f t="shared" si="68"/>
        <v>9.8999999999999991E-3</v>
      </c>
      <c r="D63" s="1">
        <v>1.0800000000000001E-2</v>
      </c>
      <c r="E63" s="1">
        <v>1.17E-2</v>
      </c>
      <c r="F63" s="1">
        <v>1.26E-2</v>
      </c>
      <c r="G63" s="1">
        <v>1.35E-2</v>
      </c>
      <c r="H63" s="1">
        <v>1.4400000000000001E-2</v>
      </c>
      <c r="I63" s="1">
        <v>1.5300000000000001E-2</v>
      </c>
      <c r="J63" s="1">
        <v>1.6199999999999999E-2</v>
      </c>
      <c r="K63" s="1">
        <v>1.7100000000000001E-2</v>
      </c>
      <c r="L63" s="1">
        <v>1.8000000000000002E-2</v>
      </c>
      <c r="M63" s="1">
        <v>1.9799999999999998E-2</v>
      </c>
      <c r="N63" s="1">
        <v>2.1600000000000001E-2</v>
      </c>
      <c r="O63" s="1">
        <v>2.3400000000000001E-2</v>
      </c>
      <c r="P63" s="1">
        <v>2.52E-2</v>
      </c>
      <c r="Q63" s="1">
        <v>2.7E-2</v>
      </c>
      <c r="R63" s="1">
        <v>2.8800000000000003E-2</v>
      </c>
      <c r="S63" s="1">
        <v>3.0600000000000002E-2</v>
      </c>
      <c r="T63" s="1">
        <v>3.2399999999999998E-2</v>
      </c>
      <c r="U63" s="1">
        <v>3.4200000000000001E-2</v>
      </c>
      <c r="V63" s="1">
        <v>3.6000000000000004E-2</v>
      </c>
      <c r="W63" s="1">
        <f t="shared" si="70"/>
        <v>4.2749999999999996E-2</v>
      </c>
      <c r="X63" s="1">
        <v>4.7500000000000001E-2</v>
      </c>
      <c r="Y63" s="1">
        <v>5.2249999999999998E-2</v>
      </c>
      <c r="Z63" s="1">
        <v>5.6999999999999995E-2</v>
      </c>
      <c r="AA63" s="1">
        <v>6.1749999999999999E-2</v>
      </c>
      <c r="AB63" s="1">
        <v>6.6500000000000004E-2</v>
      </c>
      <c r="AC63" s="1">
        <v>7.1249999999999994E-2</v>
      </c>
      <c r="AD63" s="1">
        <v>7.5999999999999998E-2</v>
      </c>
      <c r="AE63" s="1">
        <v>8.0750000000000002E-2</v>
      </c>
      <c r="AF63" s="1">
        <v>8.5499999999999993E-2</v>
      </c>
      <c r="AG63" s="1">
        <v>9.9749999999999991E-2</v>
      </c>
      <c r="AH63" s="1">
        <v>0.1045</v>
      </c>
      <c r="AI63" s="1">
        <v>0.11399999999999999</v>
      </c>
      <c r="AJ63" s="1">
        <v>0.12825</v>
      </c>
      <c r="AK63" s="1">
        <v>0.13774999999999998</v>
      </c>
      <c r="AL63" s="1">
        <v>0.152</v>
      </c>
      <c r="AM63" s="1">
        <v>0.1615</v>
      </c>
      <c r="AN63" s="1">
        <v>0.17574999999999999</v>
      </c>
      <c r="AO63" s="1">
        <v>0.19</v>
      </c>
      <c r="AP63" s="1">
        <v>0.20424999999999999</v>
      </c>
      <c r="AQ63" s="1">
        <f t="shared" si="72"/>
        <v>0.28060000000000002</v>
      </c>
      <c r="AR63" s="1">
        <v>0.30499999999999999</v>
      </c>
      <c r="AS63" s="1">
        <v>0.32940000000000003</v>
      </c>
      <c r="AT63" s="1">
        <v>0.35379999999999995</v>
      </c>
      <c r="AU63" s="1">
        <v>0.39040000000000002</v>
      </c>
      <c r="AV63" s="1">
        <v>0.42699999999999999</v>
      </c>
      <c r="AW63" s="1">
        <v>0.45750000000000002</v>
      </c>
      <c r="AX63" s="1">
        <v>0.50019999999999998</v>
      </c>
      <c r="AY63" s="1">
        <v>0.54900000000000004</v>
      </c>
      <c r="AZ63" s="1">
        <v>0.58560000000000001</v>
      </c>
      <c r="BA63" s="1">
        <v>0.64049999999999996</v>
      </c>
      <c r="BB63" s="1">
        <v>0.7014999999999999</v>
      </c>
      <c r="BC63" s="1">
        <v>0.75639999999999996</v>
      </c>
      <c r="BD63" s="1">
        <v>0.81740000000000002</v>
      </c>
      <c r="BE63" s="1">
        <v>0.89059999999999995</v>
      </c>
      <c r="BF63" s="1">
        <v>0.94550000000000001</v>
      </c>
      <c r="BG63" s="1">
        <v>1.0369999999999999</v>
      </c>
      <c r="BH63" s="1">
        <v>1.1224000000000001</v>
      </c>
      <c r="BI63" s="1">
        <v>1.22</v>
      </c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Z63" s="1">
        <f t="shared" si="71"/>
        <v>14.837299999999999</v>
      </c>
      <c r="DA63">
        <f t="shared" si="67"/>
        <v>2008</v>
      </c>
      <c r="DB63">
        <f t="shared" si="65"/>
        <v>1780.4759999999999</v>
      </c>
      <c r="DC63">
        <v>731.49670000000003</v>
      </c>
    </row>
    <row r="64" spans="1:107" x14ac:dyDescent="0.25">
      <c r="A64">
        <f t="shared" si="66"/>
        <v>2009</v>
      </c>
      <c r="B64" s="1">
        <v>0.01</v>
      </c>
      <c r="C64" s="1">
        <f t="shared" si="68"/>
        <v>9.0000000000000011E-3</v>
      </c>
      <c r="D64" s="1">
        <v>9.8999999999999991E-3</v>
      </c>
      <c r="E64" s="1">
        <v>1.0800000000000001E-2</v>
      </c>
      <c r="F64" s="1">
        <v>1.17E-2</v>
      </c>
      <c r="G64" s="1">
        <v>1.26E-2</v>
      </c>
      <c r="H64" s="1">
        <v>1.35E-2</v>
      </c>
      <c r="I64" s="1">
        <v>1.4400000000000001E-2</v>
      </c>
      <c r="J64" s="1">
        <v>1.5300000000000001E-2</v>
      </c>
      <c r="K64" s="1">
        <v>1.6199999999999999E-2</v>
      </c>
      <c r="L64" s="1">
        <v>1.7100000000000001E-2</v>
      </c>
      <c r="M64" s="1">
        <v>1.8000000000000002E-2</v>
      </c>
      <c r="N64" s="1">
        <v>1.9799999999999998E-2</v>
      </c>
      <c r="O64" s="1">
        <v>2.1600000000000001E-2</v>
      </c>
      <c r="P64" s="1">
        <v>2.3400000000000001E-2</v>
      </c>
      <c r="Q64" s="1">
        <v>2.52E-2</v>
      </c>
      <c r="R64" s="1">
        <v>2.7E-2</v>
      </c>
      <c r="S64" s="1">
        <v>2.8800000000000003E-2</v>
      </c>
      <c r="T64" s="1">
        <v>3.0600000000000002E-2</v>
      </c>
      <c r="U64" s="1">
        <v>3.2399999999999998E-2</v>
      </c>
      <c r="V64" s="1">
        <v>3.4200000000000001E-2</v>
      </c>
      <c r="W64" s="1">
        <f t="shared" si="70"/>
        <v>3.7999999999999999E-2</v>
      </c>
      <c r="X64" s="1">
        <v>4.2749999999999996E-2</v>
      </c>
      <c r="Y64" s="1">
        <v>4.7500000000000001E-2</v>
      </c>
      <c r="Z64" s="1">
        <v>5.2249999999999998E-2</v>
      </c>
      <c r="AA64" s="1">
        <v>5.6999999999999995E-2</v>
      </c>
      <c r="AB64" s="1">
        <v>6.1749999999999999E-2</v>
      </c>
      <c r="AC64" s="1">
        <v>6.6500000000000004E-2</v>
      </c>
      <c r="AD64" s="1">
        <v>7.1249999999999994E-2</v>
      </c>
      <c r="AE64" s="1">
        <v>7.5999999999999998E-2</v>
      </c>
      <c r="AF64" s="1">
        <v>8.0750000000000002E-2</v>
      </c>
      <c r="AG64" s="1">
        <v>8.5499999999999993E-2</v>
      </c>
      <c r="AH64" s="1">
        <v>9.9749999999999991E-2</v>
      </c>
      <c r="AI64" s="1">
        <v>0.1045</v>
      </c>
      <c r="AJ64" s="1">
        <v>0.11399999999999999</v>
      </c>
      <c r="AK64" s="1">
        <v>0.12825</v>
      </c>
      <c r="AL64" s="1">
        <v>0.13774999999999998</v>
      </c>
      <c r="AM64" s="1">
        <v>0.152</v>
      </c>
      <c r="AN64" s="1">
        <v>0.1615</v>
      </c>
      <c r="AO64" s="1">
        <v>0.17574999999999999</v>
      </c>
      <c r="AP64" s="1">
        <v>0.19</v>
      </c>
      <c r="AQ64" s="1">
        <f t="shared" si="72"/>
        <v>0.26229999999999998</v>
      </c>
      <c r="AR64" s="1">
        <v>0.28060000000000002</v>
      </c>
      <c r="AS64" s="1">
        <v>0.30499999999999999</v>
      </c>
      <c r="AT64" s="1">
        <v>0.32940000000000003</v>
      </c>
      <c r="AU64" s="1">
        <v>0.35379999999999995</v>
      </c>
      <c r="AV64" s="1">
        <v>0.39040000000000002</v>
      </c>
      <c r="AW64" s="1">
        <v>0.42699999999999999</v>
      </c>
      <c r="AX64" s="1">
        <v>0.45750000000000002</v>
      </c>
      <c r="AY64" s="1">
        <v>0.50019999999999998</v>
      </c>
      <c r="AZ64" s="1">
        <v>0.54900000000000004</v>
      </c>
      <c r="BA64" s="1">
        <v>0.58560000000000001</v>
      </c>
      <c r="BB64" s="1">
        <v>0.64049999999999996</v>
      </c>
      <c r="BC64" s="1">
        <v>0.7014999999999999</v>
      </c>
      <c r="BD64" s="1">
        <v>0.75639999999999996</v>
      </c>
      <c r="BE64" s="1">
        <v>0.81740000000000002</v>
      </c>
      <c r="BF64" s="1">
        <v>0.89059999999999995</v>
      </c>
      <c r="BG64" s="1">
        <v>0.94550000000000001</v>
      </c>
      <c r="BH64" s="1">
        <v>1.0369999999999999</v>
      </c>
      <c r="BI64" s="1">
        <v>1.1224000000000001</v>
      </c>
      <c r="BJ64" s="1">
        <v>1.22</v>
      </c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Z64" s="1">
        <f t="shared" si="71"/>
        <v>14.90635</v>
      </c>
      <c r="DA64">
        <f t="shared" si="67"/>
        <v>2009</v>
      </c>
      <c r="DB64">
        <f t="shared" si="65"/>
        <v>1788.7619999999999</v>
      </c>
      <c r="DC64">
        <v>748.64165000000003</v>
      </c>
    </row>
    <row r="65" spans="1:107" x14ac:dyDescent="0.25">
      <c r="A65">
        <f t="shared" si="66"/>
        <v>2010</v>
      </c>
      <c r="B65" s="1">
        <v>0.01</v>
      </c>
      <c r="C65" s="1">
        <f t="shared" si="68"/>
        <v>9.0000000000000011E-3</v>
      </c>
      <c r="D65" s="1">
        <v>9.0000000000000011E-3</v>
      </c>
      <c r="E65" s="1">
        <v>9.8999999999999991E-3</v>
      </c>
      <c r="F65" s="1">
        <v>1.0800000000000001E-2</v>
      </c>
      <c r="G65" s="1">
        <v>1.17E-2</v>
      </c>
      <c r="H65" s="1">
        <v>1.26E-2</v>
      </c>
      <c r="I65" s="1">
        <v>1.35E-2</v>
      </c>
      <c r="J65" s="1">
        <v>1.4400000000000001E-2</v>
      </c>
      <c r="K65" s="1">
        <v>1.5300000000000001E-2</v>
      </c>
      <c r="L65" s="1">
        <v>1.6199999999999999E-2</v>
      </c>
      <c r="M65" s="1">
        <v>1.7100000000000001E-2</v>
      </c>
      <c r="N65" s="1">
        <v>1.8000000000000002E-2</v>
      </c>
      <c r="O65" s="1">
        <v>1.9799999999999998E-2</v>
      </c>
      <c r="P65" s="1">
        <v>2.1600000000000001E-2</v>
      </c>
      <c r="Q65" s="1">
        <v>2.3400000000000001E-2</v>
      </c>
      <c r="R65" s="1">
        <v>2.52E-2</v>
      </c>
      <c r="S65" s="1">
        <v>2.7E-2</v>
      </c>
      <c r="T65" s="1">
        <v>2.8800000000000003E-2</v>
      </c>
      <c r="U65" s="1">
        <v>3.0600000000000002E-2</v>
      </c>
      <c r="V65" s="1">
        <v>3.2399999999999998E-2</v>
      </c>
      <c r="W65" s="1">
        <f t="shared" si="70"/>
        <v>3.61E-2</v>
      </c>
      <c r="X65" s="1">
        <v>3.7999999999999999E-2</v>
      </c>
      <c r="Y65" s="1">
        <v>4.2749999999999996E-2</v>
      </c>
      <c r="Z65" s="1">
        <v>4.7500000000000001E-2</v>
      </c>
      <c r="AA65" s="1">
        <v>5.2249999999999998E-2</v>
      </c>
      <c r="AB65" s="1">
        <v>5.6999999999999995E-2</v>
      </c>
      <c r="AC65" s="1">
        <v>6.1749999999999999E-2</v>
      </c>
      <c r="AD65" s="1">
        <v>6.6500000000000004E-2</v>
      </c>
      <c r="AE65" s="1">
        <v>7.1249999999999994E-2</v>
      </c>
      <c r="AF65" s="1">
        <v>7.5999999999999998E-2</v>
      </c>
      <c r="AG65" s="1">
        <v>8.0750000000000002E-2</v>
      </c>
      <c r="AH65" s="1">
        <v>8.5499999999999993E-2</v>
      </c>
      <c r="AI65" s="1">
        <v>9.9749999999999991E-2</v>
      </c>
      <c r="AJ65" s="1">
        <v>0.1045</v>
      </c>
      <c r="AK65" s="1">
        <v>0.11399999999999999</v>
      </c>
      <c r="AL65" s="1">
        <v>0.12825</v>
      </c>
      <c r="AM65" s="1">
        <v>0.13774999999999998</v>
      </c>
      <c r="AN65" s="1">
        <v>0.152</v>
      </c>
      <c r="AO65" s="1">
        <v>0.1615</v>
      </c>
      <c r="AP65" s="1">
        <v>0.17574999999999999</v>
      </c>
      <c r="AQ65" s="1">
        <f t="shared" si="72"/>
        <v>0.24399999999999999</v>
      </c>
      <c r="AR65" s="1">
        <v>0.26229999999999998</v>
      </c>
      <c r="AS65" s="1">
        <v>0.28060000000000002</v>
      </c>
      <c r="AT65" s="1">
        <v>0.30499999999999999</v>
      </c>
      <c r="AU65" s="1">
        <v>0.32940000000000003</v>
      </c>
      <c r="AV65" s="1">
        <v>0.35379999999999995</v>
      </c>
      <c r="AW65" s="1">
        <v>0.39040000000000002</v>
      </c>
      <c r="AX65" s="1">
        <v>0.42699999999999999</v>
      </c>
      <c r="AY65" s="1">
        <v>0.45750000000000002</v>
      </c>
      <c r="AZ65" s="1">
        <v>0.50019999999999998</v>
      </c>
      <c r="BA65" s="1">
        <v>0.54900000000000004</v>
      </c>
      <c r="BB65" s="1">
        <v>0.58560000000000001</v>
      </c>
      <c r="BC65" s="1">
        <v>0.64049999999999996</v>
      </c>
      <c r="BD65" s="1">
        <v>0.7014999999999999</v>
      </c>
      <c r="BE65" s="1">
        <v>0.75639999999999996</v>
      </c>
      <c r="BF65" s="1">
        <v>0.81740000000000002</v>
      </c>
      <c r="BG65" s="1">
        <v>0.89059999999999995</v>
      </c>
      <c r="BH65" s="1">
        <v>0.94550000000000001</v>
      </c>
      <c r="BI65" s="1">
        <v>1.0369999999999999</v>
      </c>
      <c r="BJ65" s="1">
        <v>1.1224000000000001</v>
      </c>
      <c r="BK65" s="1">
        <v>1.22</v>
      </c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Z65" s="1">
        <f t="shared" si="71"/>
        <v>14.971249999999998</v>
      </c>
      <c r="DA65">
        <f t="shared" si="67"/>
        <v>2010</v>
      </c>
      <c r="DB65">
        <f t="shared" si="65"/>
        <v>1796.5499999999997</v>
      </c>
      <c r="DC65">
        <v>766.08299999999997</v>
      </c>
    </row>
    <row r="66" spans="1:107" x14ac:dyDescent="0.25">
      <c r="A66">
        <f t="shared" si="66"/>
        <v>2011</v>
      </c>
      <c r="B66" s="1">
        <v>8.9999999999999993E-3</v>
      </c>
      <c r="C66" s="1">
        <f t="shared" si="68"/>
        <v>8.0999999999999996E-3</v>
      </c>
      <c r="D66" s="1">
        <v>9.0000000000000011E-3</v>
      </c>
      <c r="E66" s="1">
        <v>9.0000000000000011E-3</v>
      </c>
      <c r="F66" s="1">
        <v>9.8999999999999991E-3</v>
      </c>
      <c r="G66" s="1">
        <v>1.0800000000000001E-2</v>
      </c>
      <c r="H66" s="1">
        <v>1.17E-2</v>
      </c>
      <c r="I66" s="1">
        <v>1.26E-2</v>
      </c>
      <c r="J66" s="1">
        <v>1.35E-2</v>
      </c>
      <c r="K66" s="1">
        <v>1.4400000000000001E-2</v>
      </c>
      <c r="L66" s="1">
        <v>1.5300000000000001E-2</v>
      </c>
      <c r="M66" s="1">
        <v>1.6199999999999999E-2</v>
      </c>
      <c r="N66" s="1">
        <v>1.7100000000000001E-2</v>
      </c>
      <c r="O66" s="1">
        <v>1.8000000000000002E-2</v>
      </c>
      <c r="P66" s="1">
        <v>1.9799999999999998E-2</v>
      </c>
      <c r="Q66" s="1">
        <v>2.1600000000000001E-2</v>
      </c>
      <c r="R66" s="1">
        <v>2.3400000000000001E-2</v>
      </c>
      <c r="S66" s="1">
        <v>2.52E-2</v>
      </c>
      <c r="T66" s="1">
        <v>2.7E-2</v>
      </c>
      <c r="U66" s="1">
        <v>2.8800000000000003E-2</v>
      </c>
      <c r="V66" s="1">
        <v>3.0600000000000002E-2</v>
      </c>
      <c r="W66" s="1">
        <f t="shared" si="70"/>
        <v>3.4199999999999994E-2</v>
      </c>
      <c r="X66" s="1">
        <v>3.61E-2</v>
      </c>
      <c r="Y66" s="1">
        <v>3.7999999999999999E-2</v>
      </c>
      <c r="Z66" s="1">
        <v>4.2749999999999996E-2</v>
      </c>
      <c r="AA66" s="1">
        <v>4.7500000000000001E-2</v>
      </c>
      <c r="AB66" s="1">
        <v>5.2249999999999998E-2</v>
      </c>
      <c r="AC66" s="1">
        <v>5.6999999999999995E-2</v>
      </c>
      <c r="AD66" s="1">
        <v>6.1749999999999999E-2</v>
      </c>
      <c r="AE66" s="1">
        <v>6.6500000000000004E-2</v>
      </c>
      <c r="AF66" s="1">
        <v>7.1249999999999994E-2</v>
      </c>
      <c r="AG66" s="1">
        <v>7.5999999999999998E-2</v>
      </c>
      <c r="AH66" s="1">
        <v>8.0750000000000002E-2</v>
      </c>
      <c r="AI66" s="1">
        <v>8.5499999999999993E-2</v>
      </c>
      <c r="AJ66" s="1">
        <v>9.9749999999999991E-2</v>
      </c>
      <c r="AK66" s="1">
        <v>0.1045</v>
      </c>
      <c r="AL66" s="1">
        <v>0.11399999999999999</v>
      </c>
      <c r="AM66" s="1">
        <v>0.12825</v>
      </c>
      <c r="AN66" s="1">
        <v>0.13774999999999998</v>
      </c>
      <c r="AO66" s="1">
        <v>0.152</v>
      </c>
      <c r="AP66" s="1">
        <v>0.1615</v>
      </c>
      <c r="AQ66" s="1">
        <f t="shared" si="72"/>
        <v>0.22569999999999998</v>
      </c>
      <c r="AR66" s="1">
        <v>0.24399999999999999</v>
      </c>
      <c r="AS66" s="1">
        <v>0.26229999999999998</v>
      </c>
      <c r="AT66" s="1">
        <v>0.28060000000000002</v>
      </c>
      <c r="AU66" s="1">
        <v>0.30499999999999999</v>
      </c>
      <c r="AV66" s="1">
        <v>0.32940000000000003</v>
      </c>
      <c r="AW66" s="1">
        <v>0.35379999999999995</v>
      </c>
      <c r="AX66" s="1">
        <v>0.39040000000000002</v>
      </c>
      <c r="AY66" s="1">
        <v>0.42699999999999999</v>
      </c>
      <c r="AZ66" s="1">
        <v>0.45750000000000002</v>
      </c>
      <c r="BA66" s="1">
        <v>0.50019999999999998</v>
      </c>
      <c r="BB66" s="1">
        <v>0.54900000000000004</v>
      </c>
      <c r="BC66" s="1">
        <v>0.58560000000000001</v>
      </c>
      <c r="BD66" s="1">
        <v>0.64049999999999996</v>
      </c>
      <c r="BE66" s="1">
        <v>0.7014999999999999</v>
      </c>
      <c r="BF66" s="1">
        <v>0.75639999999999996</v>
      </c>
      <c r="BG66" s="1">
        <v>0.81740000000000002</v>
      </c>
      <c r="BH66" s="1">
        <v>0.89059999999999995</v>
      </c>
      <c r="BI66" s="1">
        <v>0.94550000000000001</v>
      </c>
      <c r="BJ66" s="1">
        <v>1.0369999999999999</v>
      </c>
      <c r="BK66" s="1">
        <v>1.1224000000000001</v>
      </c>
      <c r="BL66" s="1">
        <v>1.22</v>
      </c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Z66" s="1">
        <f t="shared" si="71"/>
        <v>15.031099999999999</v>
      </c>
      <c r="DA66">
        <f t="shared" si="67"/>
        <v>2011</v>
      </c>
      <c r="DB66">
        <f t="shared" si="65"/>
        <v>1803.7319999999997</v>
      </c>
      <c r="DC66">
        <v>782.69215000000008</v>
      </c>
    </row>
    <row r="67" spans="1:107" x14ac:dyDescent="0.25">
      <c r="A67">
        <f t="shared" si="66"/>
        <v>2012</v>
      </c>
      <c r="B67" s="1">
        <v>8.9999999999999993E-3</v>
      </c>
      <c r="C67" s="1">
        <f t="shared" si="68"/>
        <v>8.0999999999999996E-3</v>
      </c>
      <c r="D67" s="1">
        <v>8.0999999999999996E-3</v>
      </c>
      <c r="E67" s="1">
        <v>9.0000000000000011E-3</v>
      </c>
      <c r="F67" s="1">
        <v>9.0000000000000011E-3</v>
      </c>
      <c r="G67" s="1">
        <v>9.8999999999999991E-3</v>
      </c>
      <c r="H67" s="1">
        <v>1.0800000000000001E-2</v>
      </c>
      <c r="I67" s="1">
        <v>1.17E-2</v>
      </c>
      <c r="J67" s="1">
        <v>1.26E-2</v>
      </c>
      <c r="K67" s="1">
        <v>1.35E-2</v>
      </c>
      <c r="L67" s="1">
        <v>1.4400000000000001E-2</v>
      </c>
      <c r="M67" s="1">
        <v>1.5300000000000001E-2</v>
      </c>
      <c r="N67" s="1">
        <v>1.6199999999999999E-2</v>
      </c>
      <c r="O67" s="1">
        <v>1.7100000000000001E-2</v>
      </c>
      <c r="P67" s="1">
        <v>1.8000000000000002E-2</v>
      </c>
      <c r="Q67" s="1">
        <v>1.9799999999999998E-2</v>
      </c>
      <c r="R67" s="1">
        <v>2.1600000000000001E-2</v>
      </c>
      <c r="S67" s="1">
        <v>2.3400000000000001E-2</v>
      </c>
      <c r="T67" s="1">
        <v>2.52E-2</v>
      </c>
      <c r="U67" s="1">
        <v>2.7E-2</v>
      </c>
      <c r="V67" s="1">
        <v>2.8800000000000003E-2</v>
      </c>
      <c r="W67" s="1">
        <f t="shared" si="70"/>
        <v>3.2300000000000002E-2</v>
      </c>
      <c r="X67" s="1">
        <v>3.4199999999999994E-2</v>
      </c>
      <c r="Y67" s="1">
        <v>3.61E-2</v>
      </c>
      <c r="Z67" s="1">
        <v>3.7999999999999999E-2</v>
      </c>
      <c r="AA67" s="1">
        <v>4.2749999999999996E-2</v>
      </c>
      <c r="AB67" s="1">
        <v>4.7500000000000001E-2</v>
      </c>
      <c r="AC67" s="1">
        <v>5.2249999999999998E-2</v>
      </c>
      <c r="AD67" s="1">
        <v>5.6999999999999995E-2</v>
      </c>
      <c r="AE67" s="1">
        <v>6.1749999999999999E-2</v>
      </c>
      <c r="AF67" s="1">
        <v>6.6500000000000004E-2</v>
      </c>
      <c r="AG67" s="1">
        <v>7.1249999999999994E-2</v>
      </c>
      <c r="AH67" s="1">
        <v>7.5999999999999998E-2</v>
      </c>
      <c r="AI67" s="1">
        <v>8.0750000000000002E-2</v>
      </c>
      <c r="AJ67" s="1">
        <v>8.5499999999999993E-2</v>
      </c>
      <c r="AK67" s="1">
        <v>9.9749999999999991E-2</v>
      </c>
      <c r="AL67" s="1">
        <v>0.1045</v>
      </c>
      <c r="AM67" s="1">
        <v>0.11399999999999999</v>
      </c>
      <c r="AN67" s="1">
        <v>0.12825</v>
      </c>
      <c r="AO67" s="1">
        <v>0.13774999999999998</v>
      </c>
      <c r="AP67" s="1">
        <v>0.152</v>
      </c>
      <c r="AQ67" s="1">
        <f t="shared" si="72"/>
        <v>0.2074</v>
      </c>
      <c r="AR67" s="1">
        <v>0.22569999999999998</v>
      </c>
      <c r="AS67" s="1">
        <v>0.24399999999999999</v>
      </c>
      <c r="AT67" s="1">
        <v>0.26229999999999998</v>
      </c>
      <c r="AU67" s="1">
        <v>0.28060000000000002</v>
      </c>
      <c r="AV67" s="1">
        <v>0.30499999999999999</v>
      </c>
      <c r="AW67" s="1">
        <v>0.32940000000000003</v>
      </c>
      <c r="AX67" s="1">
        <v>0.35379999999999995</v>
      </c>
      <c r="AY67" s="1">
        <v>0.39040000000000002</v>
      </c>
      <c r="AZ67" s="1">
        <v>0.42699999999999999</v>
      </c>
      <c r="BA67" s="1">
        <v>0.45750000000000002</v>
      </c>
      <c r="BB67" s="1">
        <v>0.50019999999999998</v>
      </c>
      <c r="BC67" s="1">
        <v>0.54900000000000004</v>
      </c>
      <c r="BD67" s="1">
        <v>0.58560000000000001</v>
      </c>
      <c r="BE67" s="1">
        <v>0.64049999999999996</v>
      </c>
      <c r="BF67" s="1">
        <v>0.7014999999999999</v>
      </c>
      <c r="BG67" s="1">
        <v>0.75639999999999996</v>
      </c>
      <c r="BH67" s="1">
        <v>0.81740000000000002</v>
      </c>
      <c r="BI67" s="1">
        <v>0.89059999999999995</v>
      </c>
      <c r="BJ67" s="1">
        <v>0.94550000000000001</v>
      </c>
      <c r="BK67" s="1">
        <v>1.0369999999999999</v>
      </c>
      <c r="BL67" s="1">
        <v>1.1224000000000001</v>
      </c>
      <c r="BM67" s="1">
        <v>1.22</v>
      </c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Z67" s="1">
        <f t="shared" si="71"/>
        <v>15.086799999999997</v>
      </c>
      <c r="DA67">
        <f t="shared" si="67"/>
        <v>2012</v>
      </c>
      <c r="DB67">
        <f t="shared" si="65"/>
        <v>1810.4159999999997</v>
      </c>
      <c r="DC67">
        <v>800.87540000000024</v>
      </c>
    </row>
    <row r="68" spans="1:107" x14ac:dyDescent="0.25">
      <c r="A68">
        <f t="shared" si="66"/>
        <v>2013</v>
      </c>
      <c r="B68" s="1">
        <v>8.0000000000000002E-3</v>
      </c>
      <c r="C68" s="1">
        <f t="shared" si="68"/>
        <v>7.2000000000000007E-3</v>
      </c>
      <c r="D68" s="1">
        <v>8.0999999999999996E-3</v>
      </c>
      <c r="E68" s="1">
        <v>8.0999999999999996E-3</v>
      </c>
      <c r="F68" s="1">
        <v>9.0000000000000011E-3</v>
      </c>
      <c r="G68" s="1">
        <v>9.0000000000000011E-3</v>
      </c>
      <c r="H68" s="1">
        <v>9.8999999999999991E-3</v>
      </c>
      <c r="I68" s="1">
        <v>1.0800000000000001E-2</v>
      </c>
      <c r="J68" s="1">
        <v>1.17E-2</v>
      </c>
      <c r="K68" s="1">
        <v>1.26E-2</v>
      </c>
      <c r="L68" s="1">
        <v>1.35E-2</v>
      </c>
      <c r="M68" s="1">
        <v>1.4400000000000001E-2</v>
      </c>
      <c r="N68" s="1">
        <v>1.5300000000000001E-2</v>
      </c>
      <c r="O68" s="1">
        <v>1.6199999999999999E-2</v>
      </c>
      <c r="P68" s="1">
        <v>1.7100000000000001E-2</v>
      </c>
      <c r="Q68" s="1">
        <v>1.8000000000000002E-2</v>
      </c>
      <c r="R68" s="1">
        <v>1.9799999999999998E-2</v>
      </c>
      <c r="S68" s="1">
        <v>2.1600000000000001E-2</v>
      </c>
      <c r="T68" s="1">
        <v>2.3400000000000001E-2</v>
      </c>
      <c r="U68" s="1">
        <v>2.52E-2</v>
      </c>
      <c r="V68" s="1">
        <v>2.7E-2</v>
      </c>
      <c r="W68" s="1">
        <f t="shared" si="70"/>
        <v>3.04E-2</v>
      </c>
      <c r="X68" s="1">
        <v>3.2300000000000002E-2</v>
      </c>
      <c r="Y68" s="1">
        <v>3.4199999999999994E-2</v>
      </c>
      <c r="Z68" s="1">
        <v>3.61E-2</v>
      </c>
      <c r="AA68" s="1">
        <v>3.7999999999999999E-2</v>
      </c>
      <c r="AB68" s="1">
        <v>4.2749999999999996E-2</v>
      </c>
      <c r="AC68" s="1">
        <v>4.7500000000000001E-2</v>
      </c>
      <c r="AD68" s="1">
        <v>5.2249999999999998E-2</v>
      </c>
      <c r="AE68" s="1">
        <v>5.6999999999999995E-2</v>
      </c>
      <c r="AF68" s="1">
        <v>6.1749999999999999E-2</v>
      </c>
      <c r="AG68" s="1">
        <v>6.6500000000000004E-2</v>
      </c>
      <c r="AH68" s="1">
        <v>7.1249999999999994E-2</v>
      </c>
      <c r="AI68" s="1">
        <v>7.5999999999999998E-2</v>
      </c>
      <c r="AJ68" s="1">
        <v>8.0750000000000002E-2</v>
      </c>
      <c r="AK68" s="1">
        <v>8.5499999999999993E-2</v>
      </c>
      <c r="AL68" s="1">
        <v>9.9749999999999991E-2</v>
      </c>
      <c r="AM68" s="1">
        <v>0.1045</v>
      </c>
      <c r="AN68" s="1">
        <v>0.11399999999999999</v>
      </c>
      <c r="AO68" s="1">
        <v>0.12825</v>
      </c>
      <c r="AP68" s="1">
        <v>0.13774999999999998</v>
      </c>
      <c r="AQ68" s="1">
        <f t="shared" si="72"/>
        <v>0.19520000000000001</v>
      </c>
      <c r="AR68" s="1">
        <v>0.2074</v>
      </c>
      <c r="AS68" s="1">
        <v>0.22569999999999998</v>
      </c>
      <c r="AT68" s="1">
        <v>0.24399999999999999</v>
      </c>
      <c r="AU68" s="1">
        <v>0.26229999999999998</v>
      </c>
      <c r="AV68" s="1">
        <v>0.28060000000000002</v>
      </c>
      <c r="AW68" s="1">
        <v>0.30499999999999999</v>
      </c>
      <c r="AX68" s="1">
        <v>0.32940000000000003</v>
      </c>
      <c r="AY68" s="1">
        <v>0.35379999999999995</v>
      </c>
      <c r="AZ68" s="1">
        <v>0.39040000000000002</v>
      </c>
      <c r="BA68" s="1">
        <v>0.42699999999999999</v>
      </c>
      <c r="BB68" s="1">
        <v>0.45750000000000002</v>
      </c>
      <c r="BC68" s="1">
        <v>0.50019999999999998</v>
      </c>
      <c r="BD68" s="1">
        <v>0.54900000000000004</v>
      </c>
      <c r="BE68" s="1">
        <v>0.58560000000000001</v>
      </c>
      <c r="BF68" s="1">
        <v>0.64049999999999996</v>
      </c>
      <c r="BG68" s="1">
        <v>0.7014999999999999</v>
      </c>
      <c r="BH68" s="1">
        <v>0.75639999999999996</v>
      </c>
      <c r="BI68" s="1">
        <v>0.81740000000000002</v>
      </c>
      <c r="BJ68" s="1">
        <v>0.89059999999999995</v>
      </c>
      <c r="BK68" s="1">
        <v>0.94550000000000001</v>
      </c>
      <c r="BL68" s="1">
        <v>1.0369999999999999</v>
      </c>
      <c r="BM68" s="1">
        <v>1.1224000000000001</v>
      </c>
      <c r="BN68" s="1">
        <v>1.22</v>
      </c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Z68" s="1">
        <f t="shared" si="71"/>
        <v>15.1388</v>
      </c>
      <c r="DA68">
        <f t="shared" si="67"/>
        <v>2013</v>
      </c>
      <c r="DB68">
        <f t="shared" si="65"/>
        <v>1816.6559999999999</v>
      </c>
      <c r="DC68">
        <v>818.00750000000005</v>
      </c>
    </row>
    <row r="69" spans="1:107" x14ac:dyDescent="0.25">
      <c r="A69">
        <f t="shared" si="66"/>
        <v>2014</v>
      </c>
      <c r="B69" s="1">
        <v>8.0000000000000002E-3</v>
      </c>
      <c r="C69" s="1">
        <f t="shared" si="68"/>
        <v>7.2000000000000007E-3</v>
      </c>
      <c r="D69" s="1">
        <v>7.2000000000000007E-3</v>
      </c>
      <c r="E69" s="1">
        <v>8.0999999999999996E-3</v>
      </c>
      <c r="F69" s="1">
        <v>8.0999999999999996E-3</v>
      </c>
      <c r="G69" s="1">
        <v>9.0000000000000011E-3</v>
      </c>
      <c r="H69" s="1">
        <v>9.0000000000000011E-3</v>
      </c>
      <c r="I69" s="1">
        <v>9.8999999999999991E-3</v>
      </c>
      <c r="J69" s="1">
        <v>1.0800000000000001E-2</v>
      </c>
      <c r="K69" s="1">
        <v>1.17E-2</v>
      </c>
      <c r="L69" s="1">
        <v>1.26E-2</v>
      </c>
      <c r="M69" s="1">
        <v>1.35E-2</v>
      </c>
      <c r="N69" s="1">
        <v>1.4400000000000001E-2</v>
      </c>
      <c r="O69" s="1">
        <v>1.5300000000000001E-2</v>
      </c>
      <c r="P69" s="1">
        <v>1.6199999999999999E-2</v>
      </c>
      <c r="Q69" s="1">
        <v>1.7100000000000001E-2</v>
      </c>
      <c r="R69" s="1">
        <v>1.8000000000000002E-2</v>
      </c>
      <c r="S69" s="1">
        <v>1.9799999999999998E-2</v>
      </c>
      <c r="T69" s="1">
        <v>2.1600000000000001E-2</v>
      </c>
      <c r="U69" s="1">
        <v>2.3400000000000001E-2</v>
      </c>
      <c r="V69" s="1">
        <v>2.52E-2</v>
      </c>
      <c r="W69" s="1">
        <f t="shared" si="70"/>
        <v>2.8499999999999998E-2</v>
      </c>
      <c r="X69" s="1">
        <v>3.04E-2</v>
      </c>
      <c r="Y69" s="1">
        <v>3.2300000000000002E-2</v>
      </c>
      <c r="Z69" s="1">
        <v>3.4199999999999994E-2</v>
      </c>
      <c r="AA69" s="1">
        <v>3.61E-2</v>
      </c>
      <c r="AB69" s="1">
        <v>3.7999999999999999E-2</v>
      </c>
      <c r="AC69" s="1">
        <v>4.2749999999999996E-2</v>
      </c>
      <c r="AD69" s="1">
        <v>4.7500000000000001E-2</v>
      </c>
      <c r="AE69" s="1">
        <v>5.2249999999999998E-2</v>
      </c>
      <c r="AF69" s="1">
        <v>5.6999999999999995E-2</v>
      </c>
      <c r="AG69" s="1">
        <v>6.1749999999999999E-2</v>
      </c>
      <c r="AH69" s="1">
        <v>6.6500000000000004E-2</v>
      </c>
      <c r="AI69" s="1">
        <v>7.1249999999999994E-2</v>
      </c>
      <c r="AJ69" s="1">
        <v>7.5999999999999998E-2</v>
      </c>
      <c r="AK69" s="1">
        <v>8.0750000000000002E-2</v>
      </c>
      <c r="AL69" s="1">
        <v>8.5499999999999993E-2</v>
      </c>
      <c r="AM69" s="1">
        <v>9.9749999999999991E-2</v>
      </c>
      <c r="AN69" s="1">
        <v>0.1045</v>
      </c>
      <c r="AO69" s="1">
        <v>0.11399999999999999</v>
      </c>
      <c r="AP69" s="1">
        <v>0.12825</v>
      </c>
      <c r="AQ69" s="1">
        <f t="shared" si="72"/>
        <v>0.17689999999999997</v>
      </c>
      <c r="AR69" s="1">
        <v>0.19520000000000001</v>
      </c>
      <c r="AS69" s="1">
        <v>0.2074</v>
      </c>
      <c r="AT69" s="1">
        <v>0.22569999999999998</v>
      </c>
      <c r="AU69" s="1">
        <v>0.24399999999999999</v>
      </c>
      <c r="AV69" s="1">
        <v>0.26229999999999998</v>
      </c>
      <c r="AW69" s="1">
        <v>0.28060000000000002</v>
      </c>
      <c r="AX69" s="1">
        <v>0.30499999999999999</v>
      </c>
      <c r="AY69" s="1">
        <v>0.32940000000000003</v>
      </c>
      <c r="AZ69" s="1">
        <v>0.35379999999999995</v>
      </c>
      <c r="BA69" s="1">
        <v>0.39040000000000002</v>
      </c>
      <c r="BB69" s="1">
        <v>0.42699999999999999</v>
      </c>
      <c r="BC69" s="1">
        <v>0.45750000000000002</v>
      </c>
      <c r="BD69" s="1">
        <v>0.50019999999999998</v>
      </c>
      <c r="BE69" s="1">
        <v>0.54900000000000004</v>
      </c>
      <c r="BF69" s="1">
        <v>0.58560000000000001</v>
      </c>
      <c r="BG69" s="1">
        <v>0.64049999999999996</v>
      </c>
      <c r="BH69" s="1">
        <v>0.7014999999999999</v>
      </c>
      <c r="BI69" s="1">
        <v>0.75639999999999996</v>
      </c>
      <c r="BJ69" s="1">
        <v>0.81740000000000002</v>
      </c>
      <c r="BK69" s="1">
        <v>0.89059999999999995</v>
      </c>
      <c r="BL69" s="1">
        <v>0.94550000000000001</v>
      </c>
      <c r="BM69" s="1">
        <v>1.0369999999999999</v>
      </c>
      <c r="BN69" s="1">
        <v>1.1224000000000001</v>
      </c>
      <c r="BO69" s="1">
        <v>1.22</v>
      </c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Z69" s="1">
        <f t="shared" ref="CZ69:CZ100" si="73">SUM(C69:CY69)</f>
        <v>15.186649999999997</v>
      </c>
      <c r="DA69">
        <f t="shared" si="67"/>
        <v>2014</v>
      </c>
      <c r="DB69">
        <f t="shared" si="65"/>
        <v>1822.3979999999997</v>
      </c>
      <c r="DC69">
        <v>835.4380500000002</v>
      </c>
    </row>
    <row r="70" spans="1:107" x14ac:dyDescent="0.25">
      <c r="A70">
        <f t="shared" si="66"/>
        <v>2015</v>
      </c>
      <c r="B70" s="1">
        <v>7.0000000000000001E-3</v>
      </c>
      <c r="C70" s="1">
        <f t="shared" si="68"/>
        <v>6.3E-3</v>
      </c>
      <c r="D70" s="1">
        <v>7.2000000000000007E-3</v>
      </c>
      <c r="E70" s="1">
        <v>7.2000000000000007E-3</v>
      </c>
      <c r="F70" s="1">
        <v>8.0999999999999996E-3</v>
      </c>
      <c r="G70" s="1">
        <v>8.0999999999999996E-3</v>
      </c>
      <c r="H70" s="1">
        <v>9.0000000000000011E-3</v>
      </c>
      <c r="I70" s="1">
        <v>9.0000000000000011E-3</v>
      </c>
      <c r="J70" s="1">
        <v>9.8999999999999991E-3</v>
      </c>
      <c r="K70" s="1">
        <v>1.0800000000000001E-2</v>
      </c>
      <c r="L70" s="1">
        <v>1.17E-2</v>
      </c>
      <c r="M70" s="1">
        <v>1.26E-2</v>
      </c>
      <c r="N70" s="1">
        <v>1.35E-2</v>
      </c>
      <c r="O70" s="1">
        <v>1.4400000000000001E-2</v>
      </c>
      <c r="P70" s="1">
        <v>1.5300000000000001E-2</v>
      </c>
      <c r="Q70" s="1">
        <v>1.6199999999999999E-2</v>
      </c>
      <c r="R70" s="1">
        <v>1.7100000000000001E-2</v>
      </c>
      <c r="S70" s="1">
        <v>1.8000000000000002E-2</v>
      </c>
      <c r="T70" s="1">
        <v>1.9799999999999998E-2</v>
      </c>
      <c r="U70" s="1">
        <v>2.1600000000000001E-2</v>
      </c>
      <c r="V70" s="1">
        <v>2.3400000000000001E-2</v>
      </c>
      <c r="W70" s="1">
        <f t="shared" si="70"/>
        <v>2.6599999999999999E-2</v>
      </c>
      <c r="X70" s="1">
        <v>2.8499999999999998E-2</v>
      </c>
      <c r="Y70" s="1">
        <v>3.04E-2</v>
      </c>
      <c r="Z70" s="1">
        <v>3.2300000000000002E-2</v>
      </c>
      <c r="AA70" s="1">
        <v>3.4199999999999994E-2</v>
      </c>
      <c r="AB70" s="1">
        <v>3.61E-2</v>
      </c>
      <c r="AC70" s="1">
        <v>3.7999999999999999E-2</v>
      </c>
      <c r="AD70" s="1">
        <v>4.2749999999999996E-2</v>
      </c>
      <c r="AE70" s="1">
        <v>4.7500000000000001E-2</v>
      </c>
      <c r="AF70" s="1">
        <v>5.2249999999999998E-2</v>
      </c>
      <c r="AG70" s="1">
        <v>5.6999999999999995E-2</v>
      </c>
      <c r="AH70" s="1">
        <v>6.1749999999999999E-2</v>
      </c>
      <c r="AI70" s="1">
        <v>6.6500000000000004E-2</v>
      </c>
      <c r="AJ70" s="1">
        <v>7.1249999999999994E-2</v>
      </c>
      <c r="AK70" s="1">
        <v>7.5999999999999998E-2</v>
      </c>
      <c r="AL70" s="1">
        <v>8.0750000000000002E-2</v>
      </c>
      <c r="AM70" s="1">
        <v>8.5499999999999993E-2</v>
      </c>
      <c r="AN70" s="1">
        <v>9.9749999999999991E-2</v>
      </c>
      <c r="AO70" s="1">
        <v>0.1045</v>
      </c>
      <c r="AP70" s="1">
        <v>0.11399999999999999</v>
      </c>
      <c r="AQ70" s="1">
        <f t="shared" si="72"/>
        <v>0.16470000000000001</v>
      </c>
      <c r="AR70" s="1">
        <v>0.17689999999999997</v>
      </c>
      <c r="AS70" s="1">
        <v>0.19520000000000001</v>
      </c>
      <c r="AT70" s="1">
        <v>0.2074</v>
      </c>
      <c r="AU70" s="1">
        <v>0.22569999999999998</v>
      </c>
      <c r="AV70" s="1">
        <v>0.24399999999999999</v>
      </c>
      <c r="AW70" s="1">
        <v>0.26229999999999998</v>
      </c>
      <c r="AX70" s="1">
        <v>0.28060000000000002</v>
      </c>
      <c r="AY70" s="1">
        <v>0.30499999999999999</v>
      </c>
      <c r="AZ70" s="1">
        <v>0.32940000000000003</v>
      </c>
      <c r="BA70" s="1">
        <v>0.35379999999999995</v>
      </c>
      <c r="BB70" s="1">
        <v>0.39040000000000002</v>
      </c>
      <c r="BC70" s="1">
        <v>0.42699999999999999</v>
      </c>
      <c r="BD70" s="1">
        <v>0.45750000000000002</v>
      </c>
      <c r="BE70" s="1">
        <v>0.50019999999999998</v>
      </c>
      <c r="BF70" s="1">
        <v>0.54900000000000004</v>
      </c>
      <c r="BG70" s="1">
        <v>0.58560000000000001</v>
      </c>
      <c r="BH70" s="1">
        <v>0.64049999999999996</v>
      </c>
      <c r="BI70" s="1">
        <v>0.7014999999999999</v>
      </c>
      <c r="BJ70" s="1">
        <v>0.75639999999999996</v>
      </c>
      <c r="BK70" s="1">
        <v>0.81740000000000002</v>
      </c>
      <c r="BL70" s="1">
        <v>0.89059999999999995</v>
      </c>
      <c r="BM70" s="1">
        <v>0.94550000000000001</v>
      </c>
      <c r="BN70" s="1">
        <v>1.0369999999999999</v>
      </c>
      <c r="BO70" s="1">
        <v>1.1224000000000001</v>
      </c>
      <c r="BP70" s="1">
        <v>1.22</v>
      </c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Z70" s="1">
        <f t="shared" si="73"/>
        <v>15.230799999999999</v>
      </c>
      <c r="DA70">
        <f t="shared" si="67"/>
        <v>2015</v>
      </c>
      <c r="DB70">
        <f t="shared" ref="DB70:DB105" si="74">CZ70*120</f>
        <v>1827.6959999999999</v>
      </c>
      <c r="DC70">
        <v>852.8993499999998</v>
      </c>
    </row>
    <row r="71" spans="1:107" x14ac:dyDescent="0.25">
      <c r="A71">
        <f t="shared" ref="A71:A132" si="75">A70+1</f>
        <v>2016</v>
      </c>
      <c r="B71" s="1">
        <v>7.0000000000000001E-3</v>
      </c>
      <c r="C71" s="1">
        <f t="shared" si="68"/>
        <v>6.3E-3</v>
      </c>
      <c r="D71" s="1">
        <v>6.3E-3</v>
      </c>
      <c r="E71" s="1">
        <v>7.2000000000000007E-3</v>
      </c>
      <c r="F71" s="1">
        <v>7.2000000000000007E-3</v>
      </c>
      <c r="G71" s="1">
        <v>8.0999999999999996E-3</v>
      </c>
      <c r="H71" s="1">
        <v>8.0999999999999996E-3</v>
      </c>
      <c r="I71" s="1">
        <v>9.0000000000000011E-3</v>
      </c>
      <c r="J71" s="1">
        <v>9.0000000000000011E-3</v>
      </c>
      <c r="K71" s="1">
        <v>9.8999999999999991E-3</v>
      </c>
      <c r="L71" s="1">
        <v>1.0800000000000001E-2</v>
      </c>
      <c r="M71" s="1">
        <v>1.17E-2</v>
      </c>
      <c r="N71" s="1">
        <v>1.26E-2</v>
      </c>
      <c r="O71" s="1">
        <v>1.35E-2</v>
      </c>
      <c r="P71" s="1">
        <v>1.4400000000000001E-2</v>
      </c>
      <c r="Q71" s="1">
        <v>1.5300000000000001E-2</v>
      </c>
      <c r="R71" s="1">
        <v>1.6199999999999999E-2</v>
      </c>
      <c r="S71" s="1">
        <v>1.7100000000000001E-2</v>
      </c>
      <c r="T71" s="1">
        <v>1.8000000000000002E-2</v>
      </c>
      <c r="U71" s="1">
        <v>1.9799999999999998E-2</v>
      </c>
      <c r="V71" s="1">
        <v>2.1600000000000001E-2</v>
      </c>
      <c r="W71" s="1">
        <f t="shared" si="70"/>
        <v>2.4699999999999996E-2</v>
      </c>
      <c r="X71" s="1">
        <v>2.6599999999999999E-2</v>
      </c>
      <c r="Y71" s="1">
        <v>2.8499999999999998E-2</v>
      </c>
      <c r="Z71" s="1">
        <v>3.04E-2</v>
      </c>
      <c r="AA71" s="1">
        <v>3.2300000000000002E-2</v>
      </c>
      <c r="AB71" s="1">
        <v>3.4199999999999994E-2</v>
      </c>
      <c r="AC71" s="1">
        <v>3.61E-2</v>
      </c>
      <c r="AD71" s="1">
        <v>3.7999999999999999E-2</v>
      </c>
      <c r="AE71" s="1">
        <v>4.2749999999999996E-2</v>
      </c>
      <c r="AF71" s="1">
        <v>4.7500000000000001E-2</v>
      </c>
      <c r="AG71" s="1">
        <v>5.2249999999999998E-2</v>
      </c>
      <c r="AH71" s="1">
        <v>5.6999999999999995E-2</v>
      </c>
      <c r="AI71" s="1">
        <v>6.1749999999999999E-2</v>
      </c>
      <c r="AJ71" s="1">
        <v>6.6500000000000004E-2</v>
      </c>
      <c r="AK71" s="1">
        <v>7.1249999999999994E-2</v>
      </c>
      <c r="AL71" s="1">
        <v>7.5999999999999998E-2</v>
      </c>
      <c r="AM71" s="1">
        <v>8.0750000000000002E-2</v>
      </c>
      <c r="AN71" s="1">
        <v>8.5499999999999993E-2</v>
      </c>
      <c r="AO71" s="1">
        <v>9.9749999999999991E-2</v>
      </c>
      <c r="AP71" s="1">
        <v>0.1045</v>
      </c>
      <c r="AQ71" s="1">
        <f t="shared" si="72"/>
        <v>0.1464</v>
      </c>
      <c r="AR71" s="1">
        <v>0.16470000000000001</v>
      </c>
      <c r="AS71" s="1">
        <v>0.17689999999999997</v>
      </c>
      <c r="AT71" s="1">
        <v>0.19520000000000001</v>
      </c>
      <c r="AU71" s="1">
        <v>0.2074</v>
      </c>
      <c r="AV71" s="1">
        <v>0.22569999999999998</v>
      </c>
      <c r="AW71" s="1">
        <v>0.24399999999999999</v>
      </c>
      <c r="AX71" s="1">
        <v>0.26229999999999998</v>
      </c>
      <c r="AY71" s="1">
        <v>0.28060000000000002</v>
      </c>
      <c r="AZ71" s="1">
        <v>0.30499999999999999</v>
      </c>
      <c r="BA71" s="1">
        <v>0.32940000000000003</v>
      </c>
      <c r="BB71" s="1">
        <v>0.35379999999999995</v>
      </c>
      <c r="BC71" s="1">
        <v>0.39040000000000002</v>
      </c>
      <c r="BD71" s="1">
        <v>0.42699999999999999</v>
      </c>
      <c r="BE71" s="1">
        <v>0.45750000000000002</v>
      </c>
      <c r="BF71" s="1">
        <v>0.50019999999999998</v>
      </c>
      <c r="BG71" s="1">
        <v>0.54900000000000004</v>
      </c>
      <c r="BH71" s="1">
        <v>0.58560000000000001</v>
      </c>
      <c r="BI71" s="1">
        <v>0.64049999999999996</v>
      </c>
      <c r="BJ71" s="1">
        <v>0.7014999999999999</v>
      </c>
      <c r="BK71" s="1">
        <v>0.75639999999999996</v>
      </c>
      <c r="BL71" s="1">
        <v>0.81740000000000002</v>
      </c>
      <c r="BM71" s="1">
        <v>0.89059999999999995</v>
      </c>
      <c r="BN71" s="1">
        <v>0.94550000000000001</v>
      </c>
      <c r="BO71" s="1">
        <v>1.0369999999999999</v>
      </c>
      <c r="BP71" s="1">
        <v>1.1224000000000001</v>
      </c>
      <c r="BQ71" s="1">
        <v>1.2</v>
      </c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Z71" s="1">
        <f t="shared" si="73"/>
        <v>15.250799999999996</v>
      </c>
      <c r="DA71">
        <f t="shared" ref="DA71:DA105" si="76">DA70+1</f>
        <v>2016</v>
      </c>
      <c r="DB71">
        <f t="shared" si="74"/>
        <v>1830.0959999999995</v>
      </c>
      <c r="DC71">
        <v>868.7747499999997</v>
      </c>
    </row>
    <row r="72" spans="1:107" x14ac:dyDescent="0.25">
      <c r="A72">
        <f t="shared" si="75"/>
        <v>2017</v>
      </c>
      <c r="B72" s="1">
        <v>6.0000000000000001E-3</v>
      </c>
      <c r="C72" s="1">
        <f t="shared" ref="C72:C105" si="77">0.9*B72</f>
        <v>5.4000000000000003E-3</v>
      </c>
      <c r="D72" s="1">
        <v>6.3E-3</v>
      </c>
      <c r="E72" s="1">
        <v>6.3E-3</v>
      </c>
      <c r="F72" s="1">
        <v>7.2000000000000007E-3</v>
      </c>
      <c r="G72" s="1">
        <v>7.2000000000000007E-3</v>
      </c>
      <c r="H72" s="1">
        <v>8.0999999999999996E-3</v>
      </c>
      <c r="I72" s="1">
        <v>8.0999999999999996E-3</v>
      </c>
      <c r="J72" s="1">
        <v>9.0000000000000011E-3</v>
      </c>
      <c r="K72" s="1">
        <v>9.0000000000000011E-3</v>
      </c>
      <c r="L72" s="1">
        <v>9.8999999999999991E-3</v>
      </c>
      <c r="M72" s="1">
        <v>1.0800000000000001E-2</v>
      </c>
      <c r="N72" s="1">
        <v>1.17E-2</v>
      </c>
      <c r="O72" s="1">
        <v>1.26E-2</v>
      </c>
      <c r="P72" s="1">
        <v>1.35E-2</v>
      </c>
      <c r="Q72" s="1">
        <v>1.4400000000000001E-2</v>
      </c>
      <c r="R72" s="1">
        <v>1.5300000000000001E-2</v>
      </c>
      <c r="S72" s="1">
        <v>1.6199999999999999E-2</v>
      </c>
      <c r="T72" s="1">
        <v>1.7100000000000001E-2</v>
      </c>
      <c r="U72" s="1">
        <v>1.8000000000000002E-2</v>
      </c>
      <c r="V72" s="1">
        <v>1.9799999999999998E-2</v>
      </c>
      <c r="W72" s="1">
        <f t="shared" si="70"/>
        <v>2.2800000000000001E-2</v>
      </c>
      <c r="X72" s="1">
        <v>2.4699999999999996E-2</v>
      </c>
      <c r="Y72" s="1">
        <v>2.6599999999999999E-2</v>
      </c>
      <c r="Z72" s="1">
        <v>2.8499999999999998E-2</v>
      </c>
      <c r="AA72" s="1">
        <v>3.04E-2</v>
      </c>
      <c r="AB72" s="1">
        <v>3.2300000000000002E-2</v>
      </c>
      <c r="AC72" s="1">
        <v>3.4199999999999994E-2</v>
      </c>
      <c r="AD72" s="1">
        <v>3.61E-2</v>
      </c>
      <c r="AE72" s="1">
        <v>3.7999999999999999E-2</v>
      </c>
      <c r="AF72" s="1">
        <v>4.2749999999999996E-2</v>
      </c>
      <c r="AG72" s="1">
        <v>4.7500000000000001E-2</v>
      </c>
      <c r="AH72" s="1">
        <v>5.2249999999999998E-2</v>
      </c>
      <c r="AI72" s="1">
        <v>5.6999999999999995E-2</v>
      </c>
      <c r="AJ72" s="1">
        <v>6.1749999999999999E-2</v>
      </c>
      <c r="AK72" s="1">
        <v>6.6500000000000004E-2</v>
      </c>
      <c r="AL72" s="1">
        <v>7.1249999999999994E-2</v>
      </c>
      <c r="AM72" s="1">
        <v>7.5999999999999998E-2</v>
      </c>
      <c r="AN72" s="1">
        <v>8.0750000000000002E-2</v>
      </c>
      <c r="AO72" s="1">
        <v>8.5499999999999993E-2</v>
      </c>
      <c r="AP72" s="1">
        <v>9.9749999999999991E-2</v>
      </c>
      <c r="AQ72" s="1">
        <f t="shared" si="72"/>
        <v>0.13419999999999999</v>
      </c>
      <c r="AR72" s="1">
        <v>0.1464</v>
      </c>
      <c r="AS72" s="1">
        <v>0.16470000000000001</v>
      </c>
      <c r="AT72" s="1">
        <v>0.17689999999999997</v>
      </c>
      <c r="AU72" s="1">
        <v>0.19520000000000001</v>
      </c>
      <c r="AV72" s="1">
        <v>0.2074</v>
      </c>
      <c r="AW72" s="1">
        <v>0.22569999999999998</v>
      </c>
      <c r="AX72" s="1">
        <v>0.24399999999999999</v>
      </c>
      <c r="AY72" s="1">
        <v>0.26229999999999998</v>
      </c>
      <c r="AZ72" s="1">
        <v>0.28060000000000002</v>
      </c>
      <c r="BA72" s="1">
        <v>0.30499999999999999</v>
      </c>
      <c r="BB72" s="1">
        <v>0.32940000000000003</v>
      </c>
      <c r="BC72" s="1">
        <v>0.35379999999999995</v>
      </c>
      <c r="BD72" s="1">
        <v>0.39040000000000002</v>
      </c>
      <c r="BE72" s="1">
        <v>0.42699999999999999</v>
      </c>
      <c r="BF72" s="1">
        <v>0.45750000000000002</v>
      </c>
      <c r="BG72" s="1">
        <v>0.50019999999999998</v>
      </c>
      <c r="BH72" s="1">
        <v>0.54900000000000004</v>
      </c>
      <c r="BI72" s="1">
        <v>0.58560000000000001</v>
      </c>
      <c r="BJ72" s="1">
        <v>0.64049999999999996</v>
      </c>
      <c r="BK72" s="1">
        <v>0.7014999999999999</v>
      </c>
      <c r="BL72" s="1">
        <v>0.75639999999999996</v>
      </c>
      <c r="BM72" s="1">
        <v>0.81740000000000002</v>
      </c>
      <c r="BN72" s="1">
        <v>0.89059999999999995</v>
      </c>
      <c r="BO72" s="1">
        <v>0.94550000000000001</v>
      </c>
      <c r="BP72" s="1">
        <v>1.0369999999999999</v>
      </c>
      <c r="BQ72" s="1">
        <f>1.2*B6</f>
        <v>1.1040000000000001</v>
      </c>
      <c r="BR72" s="1">
        <v>1.2</v>
      </c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Z72" s="1">
        <f t="shared" si="73"/>
        <v>15.268699999999995</v>
      </c>
      <c r="DA72">
        <f t="shared" si="76"/>
        <v>2017</v>
      </c>
      <c r="DB72">
        <f t="shared" si="74"/>
        <v>1832.2439999999995</v>
      </c>
      <c r="DC72">
        <v>884.64679999999987</v>
      </c>
    </row>
    <row r="73" spans="1:107" x14ac:dyDescent="0.25">
      <c r="A73">
        <f t="shared" si="75"/>
        <v>2018</v>
      </c>
      <c r="B73" s="1">
        <v>6.0000000000000001E-3</v>
      </c>
      <c r="C73" s="1">
        <f t="shared" si="77"/>
        <v>5.4000000000000003E-3</v>
      </c>
      <c r="D73" s="1">
        <v>5.4000000000000003E-3</v>
      </c>
      <c r="E73" s="1">
        <v>6.3E-3</v>
      </c>
      <c r="F73" s="1">
        <v>6.3E-3</v>
      </c>
      <c r="G73" s="1">
        <v>7.2000000000000007E-3</v>
      </c>
      <c r="H73" s="1">
        <v>7.2000000000000007E-3</v>
      </c>
      <c r="I73" s="1">
        <v>8.0999999999999996E-3</v>
      </c>
      <c r="J73" s="1">
        <v>8.0999999999999996E-3</v>
      </c>
      <c r="K73" s="1">
        <v>9.0000000000000011E-3</v>
      </c>
      <c r="L73" s="1">
        <v>9.0000000000000011E-3</v>
      </c>
      <c r="M73" s="1">
        <v>9.8999999999999991E-3</v>
      </c>
      <c r="N73" s="1">
        <v>1.0800000000000001E-2</v>
      </c>
      <c r="O73" s="1">
        <v>1.17E-2</v>
      </c>
      <c r="P73" s="1">
        <v>1.26E-2</v>
      </c>
      <c r="Q73" s="1">
        <v>1.35E-2</v>
      </c>
      <c r="R73" s="1">
        <v>1.4400000000000001E-2</v>
      </c>
      <c r="S73" s="1">
        <v>1.5300000000000001E-2</v>
      </c>
      <c r="T73" s="1">
        <v>1.6199999999999999E-2</v>
      </c>
      <c r="U73" s="1">
        <v>1.7100000000000001E-2</v>
      </c>
      <c r="V73" s="1">
        <v>1.8000000000000002E-2</v>
      </c>
      <c r="W73" s="1">
        <f t="shared" si="70"/>
        <v>2.0899999999999998E-2</v>
      </c>
      <c r="X73" s="1">
        <v>2.2800000000000001E-2</v>
      </c>
      <c r="Y73" s="1">
        <v>2.4699999999999996E-2</v>
      </c>
      <c r="Z73" s="1">
        <v>2.6599999999999999E-2</v>
      </c>
      <c r="AA73" s="1">
        <v>2.8499999999999998E-2</v>
      </c>
      <c r="AB73" s="1">
        <v>3.04E-2</v>
      </c>
      <c r="AC73" s="1">
        <v>3.2300000000000002E-2</v>
      </c>
      <c r="AD73" s="1">
        <v>3.4199999999999994E-2</v>
      </c>
      <c r="AE73" s="1">
        <v>3.61E-2</v>
      </c>
      <c r="AF73" s="1">
        <v>3.7999999999999999E-2</v>
      </c>
      <c r="AG73" s="1">
        <v>4.2749999999999996E-2</v>
      </c>
      <c r="AH73" s="1">
        <v>4.7500000000000001E-2</v>
      </c>
      <c r="AI73" s="1">
        <v>5.2249999999999998E-2</v>
      </c>
      <c r="AJ73" s="1">
        <v>5.6999999999999995E-2</v>
      </c>
      <c r="AK73" s="1">
        <v>6.1749999999999999E-2</v>
      </c>
      <c r="AL73" s="1">
        <v>6.6500000000000004E-2</v>
      </c>
      <c r="AM73" s="1">
        <v>7.1249999999999994E-2</v>
      </c>
      <c r="AN73" s="1">
        <v>7.5999999999999998E-2</v>
      </c>
      <c r="AO73" s="1">
        <v>8.0750000000000002E-2</v>
      </c>
      <c r="AP73" s="1">
        <v>8.5499999999999993E-2</v>
      </c>
      <c r="AQ73" s="1">
        <f t="shared" si="72"/>
        <v>0.12809999999999999</v>
      </c>
      <c r="AR73" s="1">
        <v>0.13419999999999999</v>
      </c>
      <c r="AS73" s="1">
        <v>0.1464</v>
      </c>
      <c r="AT73" s="1">
        <v>0.16470000000000001</v>
      </c>
      <c r="AU73" s="1">
        <v>0.17689999999999997</v>
      </c>
      <c r="AV73" s="1">
        <v>0.19520000000000001</v>
      </c>
      <c r="AW73" s="1">
        <v>0.2074</v>
      </c>
      <c r="AX73" s="1">
        <v>0.22569999999999998</v>
      </c>
      <c r="AY73" s="1">
        <v>0.24399999999999999</v>
      </c>
      <c r="AZ73" s="1">
        <v>0.26229999999999998</v>
      </c>
      <c r="BA73" s="1">
        <v>0.28060000000000002</v>
      </c>
      <c r="BB73" s="1">
        <v>0.30499999999999999</v>
      </c>
      <c r="BC73" s="1">
        <v>0.32940000000000003</v>
      </c>
      <c r="BD73" s="1">
        <v>0.35379999999999995</v>
      </c>
      <c r="BE73" s="1">
        <v>0.39040000000000002</v>
      </c>
      <c r="BF73" s="1">
        <v>0.42699999999999999</v>
      </c>
      <c r="BG73" s="1">
        <v>0.45750000000000002</v>
      </c>
      <c r="BH73" s="1">
        <v>0.50019999999999998</v>
      </c>
      <c r="BI73" s="1">
        <v>0.54900000000000004</v>
      </c>
      <c r="BJ73" s="1">
        <v>0.58560000000000001</v>
      </c>
      <c r="BK73" s="1">
        <v>0.64049999999999996</v>
      </c>
      <c r="BL73" s="1">
        <v>0.7014999999999999</v>
      </c>
      <c r="BM73" s="1">
        <v>0.75639999999999996</v>
      </c>
      <c r="BN73" s="1">
        <v>0.81740000000000002</v>
      </c>
      <c r="BO73" s="1">
        <v>0.89059999999999995</v>
      </c>
      <c r="BP73" s="1">
        <v>0.94550000000000001</v>
      </c>
      <c r="BQ73" s="1">
        <f t="shared" ref="BQ73:BQ136" si="78">1.2*B7</f>
        <v>1.02</v>
      </c>
      <c r="BR73" s="1">
        <v>1.1040000000000001</v>
      </c>
      <c r="BS73" s="1">
        <v>1.2</v>
      </c>
      <c r="CZ73" s="1">
        <f t="shared" si="73"/>
        <v>15.286549999999995</v>
      </c>
      <c r="DA73">
        <f t="shared" si="76"/>
        <v>2018</v>
      </c>
      <c r="DB73">
        <f t="shared" si="74"/>
        <v>1834.3859999999993</v>
      </c>
      <c r="DC73">
        <v>900.43515000000014</v>
      </c>
    </row>
    <row r="74" spans="1:107" x14ac:dyDescent="0.25">
      <c r="A74">
        <f t="shared" si="75"/>
        <v>2019</v>
      </c>
      <c r="B74" s="1">
        <v>5.0000000000000001E-3</v>
      </c>
      <c r="C74" s="1">
        <f t="shared" si="77"/>
        <v>4.5000000000000005E-3</v>
      </c>
      <c r="D74" s="1">
        <v>5.4000000000000003E-3</v>
      </c>
      <c r="E74" s="1">
        <v>5.4000000000000003E-3</v>
      </c>
      <c r="F74" s="1">
        <v>6.3E-3</v>
      </c>
      <c r="G74" s="1">
        <v>6.3E-3</v>
      </c>
      <c r="H74" s="1">
        <v>7.2000000000000007E-3</v>
      </c>
      <c r="I74" s="1">
        <v>7.2000000000000007E-3</v>
      </c>
      <c r="J74" s="1">
        <v>8.0999999999999996E-3</v>
      </c>
      <c r="K74" s="1">
        <v>8.0999999999999996E-3</v>
      </c>
      <c r="L74" s="1">
        <v>9.0000000000000011E-3</v>
      </c>
      <c r="M74" s="1">
        <v>9.0000000000000011E-3</v>
      </c>
      <c r="N74" s="1">
        <v>9.8999999999999991E-3</v>
      </c>
      <c r="O74" s="1">
        <v>1.0800000000000001E-2</v>
      </c>
      <c r="P74" s="1">
        <v>1.17E-2</v>
      </c>
      <c r="Q74" s="1">
        <v>1.26E-2</v>
      </c>
      <c r="R74" s="1">
        <v>1.35E-2</v>
      </c>
      <c r="S74" s="1">
        <v>1.4400000000000001E-2</v>
      </c>
      <c r="T74" s="1">
        <v>1.5300000000000001E-2</v>
      </c>
      <c r="U74" s="1">
        <v>1.6199999999999999E-2</v>
      </c>
      <c r="V74" s="1">
        <v>1.7100000000000001E-2</v>
      </c>
      <c r="W74" s="1">
        <f t="shared" si="70"/>
        <v>1.9E-2</v>
      </c>
      <c r="X74" s="1">
        <v>2.0899999999999998E-2</v>
      </c>
      <c r="Y74" s="1">
        <v>2.2800000000000001E-2</v>
      </c>
      <c r="Z74" s="1">
        <v>2.4699999999999996E-2</v>
      </c>
      <c r="AA74" s="1">
        <v>2.6599999999999999E-2</v>
      </c>
      <c r="AB74" s="1">
        <v>2.8499999999999998E-2</v>
      </c>
      <c r="AC74" s="1">
        <v>3.04E-2</v>
      </c>
      <c r="AD74" s="1">
        <v>3.2300000000000002E-2</v>
      </c>
      <c r="AE74" s="1">
        <v>3.4199999999999994E-2</v>
      </c>
      <c r="AF74" s="1">
        <v>3.61E-2</v>
      </c>
      <c r="AG74" s="1">
        <v>3.7999999999999999E-2</v>
      </c>
      <c r="AH74" s="1">
        <v>4.2749999999999996E-2</v>
      </c>
      <c r="AI74" s="1">
        <v>4.7500000000000001E-2</v>
      </c>
      <c r="AJ74" s="1">
        <v>5.2249999999999998E-2</v>
      </c>
      <c r="AK74" s="1">
        <v>5.6999999999999995E-2</v>
      </c>
      <c r="AL74" s="1">
        <v>6.1749999999999999E-2</v>
      </c>
      <c r="AM74" s="1">
        <v>6.6500000000000004E-2</v>
      </c>
      <c r="AN74" s="1">
        <v>7.1249999999999994E-2</v>
      </c>
      <c r="AO74" s="1">
        <v>7.5999999999999998E-2</v>
      </c>
      <c r="AP74" s="1">
        <v>8.0750000000000002E-2</v>
      </c>
      <c r="AQ74" s="1">
        <f t="shared" si="72"/>
        <v>0.10979999999999999</v>
      </c>
      <c r="AR74" s="1">
        <v>0.12809999999999999</v>
      </c>
      <c r="AS74" s="1">
        <v>0.13419999999999999</v>
      </c>
      <c r="AT74" s="1">
        <v>0.1464</v>
      </c>
      <c r="AU74" s="1">
        <v>0.16470000000000001</v>
      </c>
      <c r="AV74" s="1">
        <v>0.17689999999999997</v>
      </c>
      <c r="AW74" s="1">
        <v>0.19520000000000001</v>
      </c>
      <c r="AX74" s="1">
        <v>0.2074</v>
      </c>
      <c r="AY74" s="1">
        <v>0.22569999999999998</v>
      </c>
      <c r="AZ74" s="1">
        <v>0.24399999999999999</v>
      </c>
      <c r="BA74" s="1">
        <v>0.26229999999999998</v>
      </c>
      <c r="BB74" s="1">
        <v>0.28060000000000002</v>
      </c>
      <c r="BC74" s="1">
        <v>0.30499999999999999</v>
      </c>
      <c r="BD74" s="1">
        <v>0.32940000000000003</v>
      </c>
      <c r="BE74" s="1">
        <v>0.35379999999999995</v>
      </c>
      <c r="BF74" s="1">
        <v>0.39040000000000002</v>
      </c>
      <c r="BG74" s="1">
        <v>0.42699999999999999</v>
      </c>
      <c r="BH74" s="1">
        <v>0.45750000000000002</v>
      </c>
      <c r="BI74" s="1">
        <v>0.50019999999999998</v>
      </c>
      <c r="BJ74" s="1">
        <v>0.54900000000000004</v>
      </c>
      <c r="BK74" s="1">
        <v>0.58560000000000001</v>
      </c>
      <c r="BL74" s="1">
        <v>0.64049999999999996</v>
      </c>
      <c r="BM74" s="1">
        <v>0.7014999999999999</v>
      </c>
      <c r="BN74" s="1">
        <v>0.75639999999999996</v>
      </c>
      <c r="BO74" s="1">
        <v>0.81740000000000002</v>
      </c>
      <c r="BP74" s="1">
        <v>0.89059999999999995</v>
      </c>
      <c r="BQ74" s="1">
        <f t="shared" si="78"/>
        <v>0.92999999999999994</v>
      </c>
      <c r="BR74" s="1">
        <v>1.02</v>
      </c>
      <c r="BS74" s="1">
        <v>1.1040000000000001</v>
      </c>
      <c r="BT74" s="1">
        <f>BS73*0.97</f>
        <v>1.1639999999999999</v>
      </c>
      <c r="CZ74" s="1">
        <f t="shared" si="73"/>
        <v>15.264849999999997</v>
      </c>
      <c r="DA74">
        <f t="shared" si="76"/>
        <v>2019</v>
      </c>
      <c r="DB74">
        <f t="shared" si="74"/>
        <v>1831.7819999999997</v>
      </c>
      <c r="DC74">
        <v>916.12340000000006</v>
      </c>
    </row>
    <row r="75" spans="1:107" x14ac:dyDescent="0.25">
      <c r="A75">
        <f t="shared" si="75"/>
        <v>2020</v>
      </c>
      <c r="B75" s="1">
        <v>5.0000000000000001E-3</v>
      </c>
      <c r="C75" s="1">
        <f t="shared" si="77"/>
        <v>4.5000000000000005E-3</v>
      </c>
      <c r="D75" s="1">
        <v>4.5000000000000005E-3</v>
      </c>
      <c r="E75" s="1">
        <v>5.4000000000000003E-3</v>
      </c>
      <c r="F75" s="1">
        <v>5.4000000000000003E-3</v>
      </c>
      <c r="G75" s="1">
        <v>6.3E-3</v>
      </c>
      <c r="H75" s="1">
        <v>6.3E-3</v>
      </c>
      <c r="I75" s="1">
        <v>7.2000000000000007E-3</v>
      </c>
      <c r="J75" s="1">
        <v>7.2000000000000007E-3</v>
      </c>
      <c r="K75" s="1">
        <v>8.0999999999999996E-3</v>
      </c>
      <c r="L75" s="1">
        <v>8.0999999999999996E-3</v>
      </c>
      <c r="M75" s="1">
        <v>9.0000000000000011E-3</v>
      </c>
      <c r="N75" s="1">
        <v>9.0000000000000011E-3</v>
      </c>
      <c r="O75" s="1">
        <v>9.8999999999999991E-3</v>
      </c>
      <c r="P75" s="1">
        <v>1.0800000000000001E-2</v>
      </c>
      <c r="Q75" s="1">
        <v>1.17E-2</v>
      </c>
      <c r="R75" s="1">
        <v>1.26E-2</v>
      </c>
      <c r="S75" s="1">
        <v>1.35E-2</v>
      </c>
      <c r="T75" s="1">
        <v>1.4400000000000001E-2</v>
      </c>
      <c r="U75" s="1">
        <v>1.5300000000000001E-2</v>
      </c>
      <c r="V75" s="1">
        <v>1.6199999999999999E-2</v>
      </c>
      <c r="W75" s="1">
        <f t="shared" si="70"/>
        <v>1.805E-2</v>
      </c>
      <c r="X75" s="1">
        <v>1.9E-2</v>
      </c>
      <c r="Y75" s="1">
        <v>2.0899999999999998E-2</v>
      </c>
      <c r="Z75" s="1">
        <v>2.2800000000000001E-2</v>
      </c>
      <c r="AA75" s="1">
        <v>2.4699999999999996E-2</v>
      </c>
      <c r="AB75" s="1">
        <v>2.6599999999999999E-2</v>
      </c>
      <c r="AC75" s="1">
        <v>2.8499999999999998E-2</v>
      </c>
      <c r="AD75" s="1">
        <v>3.04E-2</v>
      </c>
      <c r="AE75" s="1">
        <v>3.2300000000000002E-2</v>
      </c>
      <c r="AF75" s="1">
        <v>3.4199999999999994E-2</v>
      </c>
      <c r="AG75" s="1">
        <v>3.61E-2</v>
      </c>
      <c r="AH75" s="1">
        <v>3.7999999999999999E-2</v>
      </c>
      <c r="AI75" s="1">
        <v>4.2749999999999996E-2</v>
      </c>
      <c r="AJ75" s="1">
        <v>4.7500000000000001E-2</v>
      </c>
      <c r="AK75" s="1">
        <v>5.2249999999999998E-2</v>
      </c>
      <c r="AL75" s="1">
        <v>5.6999999999999995E-2</v>
      </c>
      <c r="AM75" s="1">
        <v>6.1749999999999999E-2</v>
      </c>
      <c r="AN75" s="1">
        <v>6.6500000000000004E-2</v>
      </c>
      <c r="AO75" s="1">
        <v>7.1249999999999994E-2</v>
      </c>
      <c r="AP75" s="1">
        <v>7.5999999999999998E-2</v>
      </c>
      <c r="AQ75" s="1">
        <f t="shared" si="72"/>
        <v>0.1037</v>
      </c>
      <c r="AR75" s="1">
        <v>0.10979999999999999</v>
      </c>
      <c r="AS75" s="1">
        <v>0.12809999999999999</v>
      </c>
      <c r="AT75" s="1">
        <v>0.13419999999999999</v>
      </c>
      <c r="AU75" s="1">
        <v>0.1464</v>
      </c>
      <c r="AV75" s="1">
        <v>0.16470000000000001</v>
      </c>
      <c r="AW75" s="1">
        <v>0.17689999999999997</v>
      </c>
      <c r="AX75" s="1">
        <v>0.19520000000000001</v>
      </c>
      <c r="AY75" s="1">
        <v>0.2074</v>
      </c>
      <c r="AZ75" s="1">
        <v>0.22569999999999998</v>
      </c>
      <c r="BA75" s="1">
        <v>0.24399999999999999</v>
      </c>
      <c r="BB75" s="1">
        <v>0.26229999999999998</v>
      </c>
      <c r="BC75" s="1">
        <v>0.28060000000000002</v>
      </c>
      <c r="BD75" s="1">
        <v>0.30499999999999999</v>
      </c>
      <c r="BE75" s="1">
        <v>0.32940000000000003</v>
      </c>
      <c r="BF75" s="1">
        <v>0.35379999999999995</v>
      </c>
      <c r="BG75" s="1">
        <v>0.39040000000000002</v>
      </c>
      <c r="BH75" s="1">
        <v>0.42699999999999999</v>
      </c>
      <c r="BI75" s="1">
        <v>0.45750000000000002</v>
      </c>
      <c r="BJ75" s="1">
        <v>0.50019999999999998</v>
      </c>
      <c r="BK75" s="1">
        <v>0.54900000000000004</v>
      </c>
      <c r="BL75" s="1">
        <v>0.58560000000000001</v>
      </c>
      <c r="BM75" s="1">
        <v>0.64049999999999996</v>
      </c>
      <c r="BN75" s="1">
        <v>0.7014999999999999</v>
      </c>
      <c r="BO75" s="1">
        <v>0.75639999999999996</v>
      </c>
      <c r="BP75" s="1">
        <v>0.81740000000000002</v>
      </c>
      <c r="BQ75" s="1">
        <f t="shared" si="78"/>
        <v>0.876</v>
      </c>
      <c r="BR75" s="1">
        <v>0.92999999999999994</v>
      </c>
      <c r="BS75" s="1">
        <v>1.02</v>
      </c>
      <c r="BT75" s="1">
        <f t="shared" ref="BT75:BT106" si="79">1.164*B6</f>
        <v>1.0708800000000001</v>
      </c>
      <c r="BU75" s="1">
        <f>BT74*0.97</f>
        <v>1.1290799999999999</v>
      </c>
      <c r="CZ75" s="1">
        <f t="shared" si="73"/>
        <v>15.210609999999997</v>
      </c>
      <c r="DA75">
        <f t="shared" si="76"/>
        <v>2020</v>
      </c>
      <c r="DB75">
        <f t="shared" si="74"/>
        <v>1825.2731999999996</v>
      </c>
      <c r="DC75">
        <v>930.63580000000002</v>
      </c>
    </row>
    <row r="76" spans="1:107" x14ac:dyDescent="0.25">
      <c r="A76">
        <f t="shared" si="75"/>
        <v>2021</v>
      </c>
      <c r="B76" s="1">
        <v>4.0000000000000001E-3</v>
      </c>
      <c r="C76" s="1">
        <f t="shared" si="77"/>
        <v>3.6000000000000003E-3</v>
      </c>
      <c r="D76" s="1">
        <v>4.5000000000000005E-3</v>
      </c>
      <c r="E76" s="1">
        <v>4.5000000000000005E-3</v>
      </c>
      <c r="F76" s="1">
        <v>5.4000000000000003E-3</v>
      </c>
      <c r="G76" s="1">
        <v>5.4000000000000003E-3</v>
      </c>
      <c r="H76" s="1">
        <v>6.3E-3</v>
      </c>
      <c r="I76" s="1">
        <v>6.3E-3</v>
      </c>
      <c r="J76" s="1">
        <v>7.2000000000000007E-3</v>
      </c>
      <c r="K76" s="1">
        <v>7.2000000000000007E-3</v>
      </c>
      <c r="L76" s="1">
        <v>8.0999999999999996E-3</v>
      </c>
      <c r="M76" s="1">
        <v>8.0999999999999996E-3</v>
      </c>
      <c r="N76" s="1">
        <v>9.0000000000000011E-3</v>
      </c>
      <c r="O76" s="1">
        <v>9.0000000000000011E-3</v>
      </c>
      <c r="P76" s="1">
        <v>9.8999999999999991E-3</v>
      </c>
      <c r="Q76" s="1">
        <v>1.0800000000000001E-2</v>
      </c>
      <c r="R76" s="1">
        <v>1.17E-2</v>
      </c>
      <c r="S76" s="1">
        <v>1.26E-2</v>
      </c>
      <c r="T76" s="1">
        <v>1.35E-2</v>
      </c>
      <c r="U76" s="1">
        <v>1.4400000000000001E-2</v>
      </c>
      <c r="V76" s="1">
        <v>1.5300000000000001E-2</v>
      </c>
      <c r="W76" s="1">
        <f t="shared" si="70"/>
        <v>1.7099999999999997E-2</v>
      </c>
      <c r="X76" s="1">
        <v>1.805E-2</v>
      </c>
      <c r="Y76" s="1">
        <v>1.9E-2</v>
      </c>
      <c r="Z76" s="1">
        <v>2.0899999999999998E-2</v>
      </c>
      <c r="AA76" s="1">
        <v>2.2800000000000001E-2</v>
      </c>
      <c r="AB76" s="1">
        <v>2.4699999999999996E-2</v>
      </c>
      <c r="AC76" s="1">
        <v>2.6599999999999999E-2</v>
      </c>
      <c r="AD76" s="1">
        <v>2.8499999999999998E-2</v>
      </c>
      <c r="AE76" s="1">
        <v>3.04E-2</v>
      </c>
      <c r="AF76" s="1">
        <v>3.2300000000000002E-2</v>
      </c>
      <c r="AG76" s="1">
        <v>3.4199999999999994E-2</v>
      </c>
      <c r="AH76" s="1">
        <v>3.61E-2</v>
      </c>
      <c r="AI76" s="1">
        <v>3.7999999999999999E-2</v>
      </c>
      <c r="AJ76" s="1">
        <v>4.2749999999999996E-2</v>
      </c>
      <c r="AK76" s="1">
        <v>4.7500000000000001E-2</v>
      </c>
      <c r="AL76" s="1">
        <v>5.2249999999999998E-2</v>
      </c>
      <c r="AM76" s="1">
        <v>5.6999999999999995E-2</v>
      </c>
      <c r="AN76" s="1">
        <v>6.1749999999999999E-2</v>
      </c>
      <c r="AO76" s="1">
        <v>6.6500000000000004E-2</v>
      </c>
      <c r="AP76" s="1">
        <v>7.1249999999999994E-2</v>
      </c>
      <c r="AQ76" s="1">
        <f t="shared" si="72"/>
        <v>9.7600000000000006E-2</v>
      </c>
      <c r="AR76" s="1">
        <v>0.1037</v>
      </c>
      <c r="AS76" s="1">
        <v>0.10979999999999999</v>
      </c>
      <c r="AT76" s="1">
        <v>0.12809999999999999</v>
      </c>
      <c r="AU76" s="1">
        <v>0.13419999999999999</v>
      </c>
      <c r="AV76" s="1">
        <v>0.1464</v>
      </c>
      <c r="AW76" s="1">
        <v>0.16470000000000001</v>
      </c>
      <c r="AX76" s="1">
        <v>0.17689999999999997</v>
      </c>
      <c r="AY76" s="1">
        <v>0.19520000000000001</v>
      </c>
      <c r="AZ76" s="1">
        <v>0.2074</v>
      </c>
      <c r="BA76" s="1">
        <v>0.22569999999999998</v>
      </c>
      <c r="BB76" s="1">
        <v>0.24399999999999999</v>
      </c>
      <c r="BC76" s="1">
        <v>0.26229999999999998</v>
      </c>
      <c r="BD76" s="1">
        <v>0.28060000000000002</v>
      </c>
      <c r="BE76" s="1">
        <v>0.30499999999999999</v>
      </c>
      <c r="BF76" s="1">
        <v>0.32940000000000003</v>
      </c>
      <c r="BG76" s="1">
        <v>0.35379999999999995</v>
      </c>
      <c r="BH76" s="1">
        <v>0.39040000000000002</v>
      </c>
      <c r="BI76" s="1">
        <v>0.42699999999999999</v>
      </c>
      <c r="BJ76" s="1">
        <v>0.45750000000000002</v>
      </c>
      <c r="BK76" s="1">
        <v>0.50019999999999998</v>
      </c>
      <c r="BL76" s="1">
        <v>0.54900000000000004</v>
      </c>
      <c r="BM76" s="1">
        <v>0.58560000000000001</v>
      </c>
      <c r="BN76" s="1">
        <v>0.64049999999999996</v>
      </c>
      <c r="BO76" s="1">
        <v>0.7014999999999999</v>
      </c>
      <c r="BP76" s="1">
        <v>0.75639999999999996</v>
      </c>
      <c r="BQ76" s="1">
        <f t="shared" si="78"/>
        <v>0.80400000000000005</v>
      </c>
      <c r="BR76" s="1">
        <v>0.876</v>
      </c>
      <c r="BS76" s="1">
        <v>0.92999999999999994</v>
      </c>
      <c r="BT76" s="1">
        <f t="shared" si="79"/>
        <v>0.98939999999999995</v>
      </c>
      <c r="BU76" s="1">
        <f t="shared" ref="BU76:BU107" si="80">1.129*B6</f>
        <v>1.03868</v>
      </c>
      <c r="BV76" s="1">
        <f>BU75*0.97</f>
        <v>1.0952075999999997</v>
      </c>
      <c r="CZ76" s="1">
        <f t="shared" si="73"/>
        <v>15.126637599999997</v>
      </c>
      <c r="DA76">
        <f t="shared" si="76"/>
        <v>2021</v>
      </c>
      <c r="DB76">
        <f t="shared" si="74"/>
        <v>1815.1965119999995</v>
      </c>
      <c r="DC76">
        <v>944.16768400000001</v>
      </c>
    </row>
    <row r="77" spans="1:107" x14ac:dyDescent="0.25">
      <c r="A77">
        <f t="shared" si="75"/>
        <v>2022</v>
      </c>
      <c r="B77" s="1">
        <v>4.0000000000000001E-3</v>
      </c>
      <c r="C77" s="1">
        <f t="shared" si="77"/>
        <v>3.6000000000000003E-3</v>
      </c>
      <c r="D77" s="1">
        <v>3.6000000000000003E-3</v>
      </c>
      <c r="E77" s="1">
        <v>4.5000000000000005E-3</v>
      </c>
      <c r="F77" s="1">
        <v>4.5000000000000005E-3</v>
      </c>
      <c r="G77" s="1">
        <v>5.4000000000000003E-3</v>
      </c>
      <c r="H77" s="1">
        <v>5.4000000000000003E-3</v>
      </c>
      <c r="I77" s="1">
        <v>6.3E-3</v>
      </c>
      <c r="J77" s="1">
        <v>6.3E-3</v>
      </c>
      <c r="K77" s="1">
        <v>7.2000000000000007E-3</v>
      </c>
      <c r="L77" s="1">
        <v>7.2000000000000007E-3</v>
      </c>
      <c r="M77" s="1">
        <v>8.0999999999999996E-3</v>
      </c>
      <c r="N77" s="1">
        <v>8.0999999999999996E-3</v>
      </c>
      <c r="O77" s="1">
        <v>9.0000000000000011E-3</v>
      </c>
      <c r="P77" s="1">
        <v>9.0000000000000011E-3</v>
      </c>
      <c r="Q77" s="1">
        <v>9.8999999999999991E-3</v>
      </c>
      <c r="R77" s="1">
        <v>1.0800000000000001E-2</v>
      </c>
      <c r="S77" s="1">
        <v>1.17E-2</v>
      </c>
      <c r="T77" s="1">
        <v>1.26E-2</v>
      </c>
      <c r="U77" s="1">
        <v>1.35E-2</v>
      </c>
      <c r="V77" s="1">
        <v>1.4400000000000001E-2</v>
      </c>
      <c r="W77" s="1">
        <f t="shared" si="70"/>
        <v>1.6150000000000001E-2</v>
      </c>
      <c r="X77" s="1">
        <v>1.7099999999999997E-2</v>
      </c>
      <c r="Y77" s="1">
        <v>1.805E-2</v>
      </c>
      <c r="Z77" s="1">
        <v>1.9E-2</v>
      </c>
      <c r="AA77" s="1">
        <v>2.0899999999999998E-2</v>
      </c>
      <c r="AB77" s="1">
        <v>2.2800000000000001E-2</v>
      </c>
      <c r="AC77" s="1">
        <v>2.4699999999999996E-2</v>
      </c>
      <c r="AD77" s="1">
        <v>2.6599999999999999E-2</v>
      </c>
      <c r="AE77" s="1">
        <v>2.8499999999999998E-2</v>
      </c>
      <c r="AF77" s="1">
        <v>3.04E-2</v>
      </c>
      <c r="AG77" s="1">
        <v>3.2300000000000002E-2</v>
      </c>
      <c r="AH77" s="1">
        <v>3.4199999999999994E-2</v>
      </c>
      <c r="AI77" s="1">
        <v>3.61E-2</v>
      </c>
      <c r="AJ77" s="1">
        <v>3.7999999999999999E-2</v>
      </c>
      <c r="AK77" s="1">
        <v>4.2749999999999996E-2</v>
      </c>
      <c r="AL77" s="1">
        <v>4.7500000000000001E-2</v>
      </c>
      <c r="AM77" s="1">
        <v>5.2249999999999998E-2</v>
      </c>
      <c r="AN77" s="1">
        <v>5.6999999999999995E-2</v>
      </c>
      <c r="AO77" s="1">
        <v>6.1749999999999999E-2</v>
      </c>
      <c r="AP77" s="1">
        <v>6.6500000000000004E-2</v>
      </c>
      <c r="AQ77" s="1">
        <f t="shared" si="72"/>
        <v>9.1499999999999998E-2</v>
      </c>
      <c r="AR77" s="1">
        <v>9.7600000000000006E-2</v>
      </c>
      <c r="AS77" s="1">
        <v>0.1037</v>
      </c>
      <c r="AT77" s="1">
        <v>0.10979999999999999</v>
      </c>
      <c r="AU77" s="1">
        <v>0.12809999999999999</v>
      </c>
      <c r="AV77" s="1">
        <v>0.13419999999999999</v>
      </c>
      <c r="AW77" s="1">
        <v>0.1464</v>
      </c>
      <c r="AX77" s="1">
        <v>0.16470000000000001</v>
      </c>
      <c r="AY77" s="1">
        <v>0.17689999999999997</v>
      </c>
      <c r="AZ77" s="1">
        <v>0.19520000000000001</v>
      </c>
      <c r="BA77" s="1">
        <v>0.2074</v>
      </c>
      <c r="BB77" s="1">
        <v>0.22569999999999998</v>
      </c>
      <c r="BC77" s="1">
        <v>0.24399999999999999</v>
      </c>
      <c r="BD77" s="1">
        <v>0.26229999999999998</v>
      </c>
      <c r="BE77" s="1">
        <v>0.28060000000000002</v>
      </c>
      <c r="BF77" s="1">
        <v>0.30499999999999999</v>
      </c>
      <c r="BG77" s="1">
        <v>0.32940000000000003</v>
      </c>
      <c r="BH77" s="1">
        <v>0.35379999999999995</v>
      </c>
      <c r="BI77" s="1">
        <v>0.39040000000000002</v>
      </c>
      <c r="BJ77" s="1">
        <v>0.42699999999999999</v>
      </c>
      <c r="BK77" s="1">
        <v>0.45750000000000002</v>
      </c>
      <c r="BL77" s="1">
        <v>0.50019999999999998</v>
      </c>
      <c r="BM77" s="1">
        <v>0.54900000000000004</v>
      </c>
      <c r="BN77" s="1">
        <v>0.58560000000000001</v>
      </c>
      <c r="BO77" s="1">
        <v>0.64049999999999996</v>
      </c>
      <c r="BP77" s="1">
        <v>0.7014999999999999</v>
      </c>
      <c r="BQ77" s="1">
        <f t="shared" si="78"/>
        <v>0.74399999999999999</v>
      </c>
      <c r="BR77" s="1">
        <v>0.80400000000000005</v>
      </c>
      <c r="BS77" s="1">
        <v>0.876</v>
      </c>
      <c r="BT77" s="1">
        <f t="shared" si="79"/>
        <v>0.90210000000000001</v>
      </c>
      <c r="BU77" s="1">
        <f t="shared" si="80"/>
        <v>0.95965</v>
      </c>
      <c r="BV77" s="1">
        <f t="shared" ref="BV77:BV108" si="81">1.095*B6</f>
        <v>1.0074000000000001</v>
      </c>
      <c r="BW77" s="1">
        <f>BV76*0.97</f>
        <v>1.0623513719999997</v>
      </c>
      <c r="CZ77" s="1">
        <f t="shared" si="73"/>
        <v>15.017151371999999</v>
      </c>
      <c r="DA77">
        <f t="shared" si="76"/>
        <v>2022</v>
      </c>
      <c r="DB77">
        <f t="shared" si="74"/>
        <v>1802.0581646399999</v>
      </c>
      <c r="DC77">
        <v>956.81011157999978</v>
      </c>
    </row>
    <row r="78" spans="1:107" x14ac:dyDescent="0.25">
      <c r="A78">
        <f t="shared" si="75"/>
        <v>2023</v>
      </c>
      <c r="B78" s="1">
        <v>4.0000000000000001E-3</v>
      </c>
      <c r="C78" s="1">
        <f t="shared" si="77"/>
        <v>3.6000000000000003E-3</v>
      </c>
      <c r="D78" s="1">
        <v>3.6000000000000003E-3</v>
      </c>
      <c r="E78" s="1">
        <v>3.6000000000000003E-3</v>
      </c>
      <c r="F78" s="1">
        <v>4.5000000000000005E-3</v>
      </c>
      <c r="G78" s="1">
        <v>4.5000000000000005E-3</v>
      </c>
      <c r="H78" s="1">
        <v>5.4000000000000003E-3</v>
      </c>
      <c r="I78" s="1">
        <v>5.4000000000000003E-3</v>
      </c>
      <c r="J78" s="1">
        <v>6.3E-3</v>
      </c>
      <c r="K78" s="1">
        <v>6.3E-3</v>
      </c>
      <c r="L78" s="1">
        <v>7.2000000000000007E-3</v>
      </c>
      <c r="M78" s="1">
        <v>7.2000000000000007E-3</v>
      </c>
      <c r="N78" s="1">
        <v>8.0999999999999996E-3</v>
      </c>
      <c r="O78" s="1">
        <v>8.0999999999999996E-3</v>
      </c>
      <c r="P78" s="1">
        <v>9.0000000000000011E-3</v>
      </c>
      <c r="Q78" s="1">
        <v>9.0000000000000011E-3</v>
      </c>
      <c r="R78" s="1">
        <v>9.8999999999999991E-3</v>
      </c>
      <c r="S78" s="1">
        <v>1.0800000000000001E-2</v>
      </c>
      <c r="T78" s="1">
        <v>1.17E-2</v>
      </c>
      <c r="U78" s="1">
        <v>1.26E-2</v>
      </c>
      <c r="V78" s="1">
        <v>1.35E-2</v>
      </c>
      <c r="W78" s="1">
        <f t="shared" si="70"/>
        <v>1.52E-2</v>
      </c>
      <c r="X78" s="1">
        <v>1.6150000000000001E-2</v>
      </c>
      <c r="Y78" s="1">
        <v>1.7099999999999997E-2</v>
      </c>
      <c r="Z78" s="1">
        <v>1.805E-2</v>
      </c>
      <c r="AA78" s="1">
        <v>1.9E-2</v>
      </c>
      <c r="AB78" s="1">
        <v>2.0899999999999998E-2</v>
      </c>
      <c r="AC78" s="1">
        <v>2.2800000000000001E-2</v>
      </c>
      <c r="AD78" s="1">
        <v>2.4699999999999996E-2</v>
      </c>
      <c r="AE78" s="1">
        <v>2.6599999999999999E-2</v>
      </c>
      <c r="AF78" s="1">
        <v>2.8499999999999998E-2</v>
      </c>
      <c r="AG78" s="1">
        <v>3.04E-2</v>
      </c>
      <c r="AH78" s="1">
        <v>3.2300000000000002E-2</v>
      </c>
      <c r="AI78" s="1">
        <v>3.4199999999999994E-2</v>
      </c>
      <c r="AJ78" s="1">
        <v>3.61E-2</v>
      </c>
      <c r="AK78" s="1">
        <v>3.7999999999999999E-2</v>
      </c>
      <c r="AL78" s="1">
        <v>4.2749999999999996E-2</v>
      </c>
      <c r="AM78" s="1">
        <v>4.7500000000000001E-2</v>
      </c>
      <c r="AN78" s="1">
        <v>5.2249999999999998E-2</v>
      </c>
      <c r="AO78" s="1">
        <v>5.6999999999999995E-2</v>
      </c>
      <c r="AP78" s="1">
        <v>6.1749999999999999E-2</v>
      </c>
      <c r="AQ78" s="1">
        <f t="shared" si="72"/>
        <v>8.5400000000000004E-2</v>
      </c>
      <c r="AR78" s="1">
        <v>9.1499999999999998E-2</v>
      </c>
      <c r="AS78" s="1">
        <v>9.7600000000000006E-2</v>
      </c>
      <c r="AT78" s="1">
        <v>0.1037</v>
      </c>
      <c r="AU78" s="1">
        <v>0.10979999999999999</v>
      </c>
      <c r="AV78" s="1">
        <v>0.12809999999999999</v>
      </c>
      <c r="AW78" s="1">
        <v>0.13419999999999999</v>
      </c>
      <c r="AX78" s="1">
        <v>0.1464</v>
      </c>
      <c r="AY78" s="1">
        <v>0.16470000000000001</v>
      </c>
      <c r="AZ78" s="1">
        <v>0.17689999999999997</v>
      </c>
      <c r="BA78" s="1">
        <v>0.19520000000000001</v>
      </c>
      <c r="BB78" s="1">
        <v>0.2074</v>
      </c>
      <c r="BC78" s="1">
        <v>0.22569999999999998</v>
      </c>
      <c r="BD78" s="1">
        <v>0.24399999999999999</v>
      </c>
      <c r="BE78" s="1">
        <v>0.26229999999999998</v>
      </c>
      <c r="BF78" s="1">
        <v>0.28060000000000002</v>
      </c>
      <c r="BG78" s="1">
        <v>0.30499999999999999</v>
      </c>
      <c r="BH78" s="1">
        <v>0.32940000000000003</v>
      </c>
      <c r="BI78" s="1">
        <v>0.35379999999999995</v>
      </c>
      <c r="BJ78" s="1">
        <v>0.39040000000000002</v>
      </c>
      <c r="BK78" s="1">
        <v>0.42699999999999999</v>
      </c>
      <c r="BL78" s="1">
        <v>0.45750000000000002</v>
      </c>
      <c r="BM78" s="1">
        <v>0.50019999999999998</v>
      </c>
      <c r="BN78" s="1">
        <v>0.54900000000000004</v>
      </c>
      <c r="BO78" s="1">
        <v>0.58560000000000001</v>
      </c>
      <c r="BP78" s="1">
        <v>0.64049999999999996</v>
      </c>
      <c r="BQ78" s="1">
        <f t="shared" si="78"/>
        <v>0.69</v>
      </c>
      <c r="BR78" s="1">
        <v>0.74399999999999999</v>
      </c>
      <c r="BS78" s="1">
        <v>0.80400000000000005</v>
      </c>
      <c r="BT78" s="1">
        <f t="shared" si="79"/>
        <v>0.84971999999999992</v>
      </c>
      <c r="BU78" s="1">
        <f t="shared" si="80"/>
        <v>0.87497500000000006</v>
      </c>
      <c r="BV78" s="1">
        <f t="shared" si="81"/>
        <v>0.93074999999999997</v>
      </c>
      <c r="BW78" s="1">
        <f t="shared" ref="BW78:BW109" si="82">1.062*B6</f>
        <v>0.97704000000000013</v>
      </c>
      <c r="BX78" s="1">
        <f>BW77*0.97</f>
        <v>1.0304808308399998</v>
      </c>
      <c r="CZ78" s="1">
        <f t="shared" si="73"/>
        <v>14.884415830839998</v>
      </c>
      <c r="DA78">
        <f t="shared" si="76"/>
        <v>2023</v>
      </c>
      <c r="DB78">
        <f t="shared" si="74"/>
        <v>1786.1298997007998</v>
      </c>
      <c r="DC78">
        <v>968.63786023259991</v>
      </c>
    </row>
    <row r="79" spans="1:107" x14ac:dyDescent="0.25">
      <c r="A79">
        <f t="shared" si="75"/>
        <v>2024</v>
      </c>
      <c r="B79" s="1">
        <v>3.0000000000000001E-3</v>
      </c>
      <c r="C79" s="1">
        <f t="shared" si="77"/>
        <v>2.7000000000000001E-3</v>
      </c>
      <c r="D79" s="1">
        <v>3.6000000000000003E-3</v>
      </c>
      <c r="E79" s="1">
        <v>3.6000000000000003E-3</v>
      </c>
      <c r="F79" s="1">
        <v>3.6000000000000003E-3</v>
      </c>
      <c r="G79" s="1">
        <v>4.5000000000000005E-3</v>
      </c>
      <c r="H79" s="1">
        <v>4.5000000000000005E-3</v>
      </c>
      <c r="I79" s="1">
        <v>5.4000000000000003E-3</v>
      </c>
      <c r="J79" s="1">
        <v>5.4000000000000003E-3</v>
      </c>
      <c r="K79" s="1">
        <v>6.3E-3</v>
      </c>
      <c r="L79" s="1">
        <v>6.3E-3</v>
      </c>
      <c r="M79" s="1">
        <v>7.2000000000000007E-3</v>
      </c>
      <c r="N79" s="1">
        <v>7.2000000000000007E-3</v>
      </c>
      <c r="O79" s="1">
        <v>8.0999999999999996E-3</v>
      </c>
      <c r="P79" s="1">
        <v>8.0999999999999996E-3</v>
      </c>
      <c r="Q79" s="1">
        <v>9.0000000000000011E-3</v>
      </c>
      <c r="R79" s="1">
        <v>9.0000000000000011E-3</v>
      </c>
      <c r="S79" s="1">
        <v>9.8999999999999991E-3</v>
      </c>
      <c r="T79" s="1">
        <v>1.0800000000000001E-2</v>
      </c>
      <c r="U79" s="1">
        <v>1.17E-2</v>
      </c>
      <c r="V79" s="1">
        <v>1.26E-2</v>
      </c>
      <c r="W79" s="1">
        <f t="shared" si="70"/>
        <v>1.4249999999999999E-2</v>
      </c>
      <c r="X79" s="1">
        <v>1.52E-2</v>
      </c>
      <c r="Y79" s="1">
        <v>1.6150000000000001E-2</v>
      </c>
      <c r="Z79" s="1">
        <v>1.7099999999999997E-2</v>
      </c>
      <c r="AA79" s="1">
        <v>1.805E-2</v>
      </c>
      <c r="AB79" s="1">
        <v>1.9E-2</v>
      </c>
      <c r="AC79" s="1">
        <v>2.0899999999999998E-2</v>
      </c>
      <c r="AD79" s="1">
        <v>2.2800000000000001E-2</v>
      </c>
      <c r="AE79" s="1">
        <v>2.4699999999999996E-2</v>
      </c>
      <c r="AF79" s="1">
        <v>2.6599999999999999E-2</v>
      </c>
      <c r="AG79" s="1">
        <v>2.8499999999999998E-2</v>
      </c>
      <c r="AH79" s="1">
        <v>3.04E-2</v>
      </c>
      <c r="AI79" s="1">
        <v>3.2300000000000002E-2</v>
      </c>
      <c r="AJ79" s="1">
        <v>3.4199999999999994E-2</v>
      </c>
      <c r="AK79" s="1">
        <v>3.61E-2</v>
      </c>
      <c r="AL79" s="1">
        <v>3.7999999999999999E-2</v>
      </c>
      <c r="AM79" s="1">
        <v>4.2749999999999996E-2</v>
      </c>
      <c r="AN79" s="1">
        <v>4.7500000000000001E-2</v>
      </c>
      <c r="AO79" s="1">
        <v>5.2249999999999998E-2</v>
      </c>
      <c r="AP79" s="1">
        <v>5.6999999999999995E-2</v>
      </c>
      <c r="AQ79" s="1">
        <f t="shared" si="72"/>
        <v>7.9299999999999995E-2</v>
      </c>
      <c r="AR79" s="1">
        <v>8.5400000000000004E-2</v>
      </c>
      <c r="AS79" s="1">
        <v>9.1499999999999998E-2</v>
      </c>
      <c r="AT79" s="1">
        <v>9.7600000000000006E-2</v>
      </c>
      <c r="AU79" s="1">
        <v>0.1037</v>
      </c>
      <c r="AV79" s="1">
        <v>0.10979999999999999</v>
      </c>
      <c r="AW79" s="1">
        <v>0.12809999999999999</v>
      </c>
      <c r="AX79" s="1">
        <v>0.13419999999999999</v>
      </c>
      <c r="AY79" s="1">
        <v>0.1464</v>
      </c>
      <c r="AZ79" s="1">
        <v>0.16470000000000001</v>
      </c>
      <c r="BA79" s="1">
        <v>0.17689999999999997</v>
      </c>
      <c r="BB79" s="1">
        <v>0.19520000000000001</v>
      </c>
      <c r="BC79" s="1">
        <v>0.2074</v>
      </c>
      <c r="BD79" s="1">
        <v>0.22569999999999998</v>
      </c>
      <c r="BE79" s="1">
        <v>0.24399999999999999</v>
      </c>
      <c r="BF79" s="1">
        <v>0.26229999999999998</v>
      </c>
      <c r="BG79" s="1">
        <v>0.28060000000000002</v>
      </c>
      <c r="BH79" s="1">
        <v>0.30499999999999999</v>
      </c>
      <c r="BI79" s="1">
        <v>0.32940000000000003</v>
      </c>
      <c r="BJ79" s="1">
        <v>0.35379999999999995</v>
      </c>
      <c r="BK79" s="1">
        <v>0.39040000000000002</v>
      </c>
      <c r="BL79" s="1">
        <v>0.42699999999999999</v>
      </c>
      <c r="BM79" s="1">
        <v>0.45750000000000002</v>
      </c>
      <c r="BN79" s="1">
        <v>0.50019999999999998</v>
      </c>
      <c r="BO79" s="1">
        <v>0.54900000000000004</v>
      </c>
      <c r="BP79" s="1">
        <v>0.58560000000000001</v>
      </c>
      <c r="BQ79" s="1">
        <f t="shared" si="78"/>
        <v>0.63</v>
      </c>
      <c r="BR79" s="1">
        <v>0.69</v>
      </c>
      <c r="BS79" s="1">
        <v>0.74399999999999999</v>
      </c>
      <c r="BT79" s="1">
        <f t="shared" si="79"/>
        <v>0.77988000000000002</v>
      </c>
      <c r="BU79" s="1">
        <f t="shared" si="80"/>
        <v>0.82416999999999996</v>
      </c>
      <c r="BV79" s="1">
        <f t="shared" si="81"/>
        <v>0.84862499999999996</v>
      </c>
      <c r="BW79" s="1">
        <f t="shared" si="82"/>
        <v>0.90270000000000006</v>
      </c>
      <c r="BX79" s="1">
        <f t="shared" ref="BX79:BX110" si="83">1.03048*B6</f>
        <v>0.94804160000000015</v>
      </c>
      <c r="BY79" s="1">
        <f>BX78*0.97</f>
        <v>0.99956640591479973</v>
      </c>
      <c r="CZ79" s="1">
        <f t="shared" si="73"/>
        <v>14.730933005914798</v>
      </c>
      <c r="DA79">
        <f t="shared" si="76"/>
        <v>2024</v>
      </c>
      <c r="DB79">
        <f t="shared" si="74"/>
        <v>1767.7119607097757</v>
      </c>
      <c r="DC79">
        <v>979.74025452562194</v>
      </c>
    </row>
    <row r="80" spans="1:107" x14ac:dyDescent="0.25">
      <c r="A80">
        <f t="shared" si="75"/>
        <v>2025</v>
      </c>
      <c r="B80" s="1">
        <v>3.0000000000000001E-3</v>
      </c>
      <c r="C80" s="1">
        <f t="shared" si="77"/>
        <v>2.7000000000000001E-3</v>
      </c>
      <c r="D80" s="1">
        <v>2.7000000000000001E-3</v>
      </c>
      <c r="E80" s="1">
        <v>3.6000000000000003E-3</v>
      </c>
      <c r="F80" s="1">
        <v>3.6000000000000003E-3</v>
      </c>
      <c r="G80" s="1">
        <v>3.6000000000000003E-3</v>
      </c>
      <c r="H80" s="1">
        <v>4.5000000000000005E-3</v>
      </c>
      <c r="I80" s="1">
        <v>4.5000000000000005E-3</v>
      </c>
      <c r="J80" s="1">
        <v>5.4000000000000003E-3</v>
      </c>
      <c r="K80" s="1">
        <v>5.4000000000000003E-3</v>
      </c>
      <c r="L80" s="1">
        <v>6.3E-3</v>
      </c>
      <c r="M80" s="1">
        <v>6.3E-3</v>
      </c>
      <c r="N80" s="1">
        <v>7.2000000000000007E-3</v>
      </c>
      <c r="O80" s="1">
        <v>7.2000000000000007E-3</v>
      </c>
      <c r="P80" s="1">
        <v>8.0999999999999996E-3</v>
      </c>
      <c r="Q80" s="1">
        <v>8.0999999999999996E-3</v>
      </c>
      <c r="R80" s="1">
        <v>9.0000000000000011E-3</v>
      </c>
      <c r="S80" s="1">
        <v>9.0000000000000011E-3</v>
      </c>
      <c r="T80" s="1">
        <v>9.8999999999999991E-3</v>
      </c>
      <c r="U80" s="1">
        <v>1.0800000000000001E-2</v>
      </c>
      <c r="V80" s="1">
        <v>1.17E-2</v>
      </c>
      <c r="W80" s="1">
        <f t="shared" si="70"/>
        <v>1.3299999999999999E-2</v>
      </c>
      <c r="X80" s="1">
        <v>1.4249999999999999E-2</v>
      </c>
      <c r="Y80" s="1">
        <v>1.52E-2</v>
      </c>
      <c r="Z80" s="1">
        <v>1.6150000000000001E-2</v>
      </c>
      <c r="AA80" s="1">
        <v>1.7099999999999997E-2</v>
      </c>
      <c r="AB80" s="1">
        <v>1.805E-2</v>
      </c>
      <c r="AC80" s="1">
        <v>1.9E-2</v>
      </c>
      <c r="AD80" s="1">
        <v>2.0899999999999998E-2</v>
      </c>
      <c r="AE80" s="1">
        <v>2.2800000000000001E-2</v>
      </c>
      <c r="AF80" s="1">
        <v>2.4699999999999996E-2</v>
      </c>
      <c r="AG80" s="1">
        <v>2.6599999999999999E-2</v>
      </c>
      <c r="AH80" s="1">
        <v>2.8499999999999998E-2</v>
      </c>
      <c r="AI80" s="1">
        <v>3.04E-2</v>
      </c>
      <c r="AJ80" s="1">
        <v>3.2300000000000002E-2</v>
      </c>
      <c r="AK80" s="1">
        <v>3.4199999999999994E-2</v>
      </c>
      <c r="AL80" s="1">
        <v>3.61E-2</v>
      </c>
      <c r="AM80" s="1">
        <v>3.7999999999999999E-2</v>
      </c>
      <c r="AN80" s="1">
        <v>4.2749999999999996E-2</v>
      </c>
      <c r="AO80" s="1">
        <v>4.7500000000000001E-2</v>
      </c>
      <c r="AP80" s="1">
        <v>5.2249999999999998E-2</v>
      </c>
      <c r="AQ80" s="1">
        <f t="shared" si="72"/>
        <v>7.3200000000000001E-2</v>
      </c>
      <c r="AR80" s="1">
        <v>7.9299999999999995E-2</v>
      </c>
      <c r="AS80" s="1">
        <v>8.5400000000000004E-2</v>
      </c>
      <c r="AT80" s="1">
        <v>9.1499999999999998E-2</v>
      </c>
      <c r="AU80" s="1">
        <v>9.7600000000000006E-2</v>
      </c>
      <c r="AV80" s="1">
        <v>0.1037</v>
      </c>
      <c r="AW80" s="1">
        <v>0.10979999999999999</v>
      </c>
      <c r="AX80" s="1">
        <v>0.12809999999999999</v>
      </c>
      <c r="AY80" s="1">
        <v>0.13419999999999999</v>
      </c>
      <c r="AZ80" s="1">
        <v>0.1464</v>
      </c>
      <c r="BA80" s="1">
        <v>0.16470000000000001</v>
      </c>
      <c r="BB80" s="1">
        <v>0.17689999999999997</v>
      </c>
      <c r="BC80" s="1">
        <v>0.19520000000000001</v>
      </c>
      <c r="BD80" s="1">
        <v>0.2074</v>
      </c>
      <c r="BE80" s="1">
        <v>0.22569999999999998</v>
      </c>
      <c r="BF80" s="1">
        <v>0.24399999999999999</v>
      </c>
      <c r="BG80" s="1">
        <v>0.26229999999999998</v>
      </c>
      <c r="BH80" s="1">
        <v>0.28060000000000002</v>
      </c>
      <c r="BI80" s="1">
        <v>0.30499999999999999</v>
      </c>
      <c r="BJ80" s="1">
        <v>0.32940000000000003</v>
      </c>
      <c r="BK80" s="1">
        <v>0.35379999999999995</v>
      </c>
      <c r="BL80" s="1">
        <v>0.39040000000000002</v>
      </c>
      <c r="BM80" s="1">
        <v>0.42699999999999999</v>
      </c>
      <c r="BN80" s="1">
        <v>0.45750000000000002</v>
      </c>
      <c r="BO80" s="1">
        <v>0.50019999999999998</v>
      </c>
      <c r="BP80" s="1">
        <v>0.54900000000000004</v>
      </c>
      <c r="BQ80" s="1">
        <f t="shared" si="78"/>
        <v>0.57599999999999996</v>
      </c>
      <c r="BR80" s="1">
        <v>0.63</v>
      </c>
      <c r="BS80" s="1">
        <v>0.69</v>
      </c>
      <c r="BT80" s="1">
        <f t="shared" si="79"/>
        <v>0.72167999999999999</v>
      </c>
      <c r="BU80" s="1">
        <f t="shared" si="80"/>
        <v>0.75643000000000005</v>
      </c>
      <c r="BV80" s="1">
        <f t="shared" si="81"/>
        <v>0.79935</v>
      </c>
      <c r="BW80" s="1">
        <f t="shared" si="82"/>
        <v>0.82305000000000006</v>
      </c>
      <c r="BX80" s="1">
        <f t="shared" si="83"/>
        <v>0.87590800000000002</v>
      </c>
      <c r="BY80" s="1">
        <f t="shared" ref="BY80:BY111" si="84">0.999*B6</f>
        <v>0.91908000000000001</v>
      </c>
      <c r="BZ80" s="1">
        <f>BY79*0.97</f>
        <v>0.96957941373735568</v>
      </c>
      <c r="CZ80" s="1">
        <f t="shared" si="73"/>
        <v>14.559027413737352</v>
      </c>
      <c r="DA80">
        <f t="shared" si="76"/>
        <v>2025</v>
      </c>
      <c r="DB80">
        <f t="shared" si="74"/>
        <v>1747.0832896484824</v>
      </c>
      <c r="DC80">
        <v>990.12414528985335</v>
      </c>
    </row>
    <row r="81" spans="1:107" x14ac:dyDescent="0.25">
      <c r="A81">
        <f t="shared" si="75"/>
        <v>2026</v>
      </c>
      <c r="B81" s="1">
        <v>3.0000000000000001E-3</v>
      </c>
      <c r="C81" s="1">
        <f t="shared" si="77"/>
        <v>2.7000000000000001E-3</v>
      </c>
      <c r="D81" s="1">
        <v>2.7000000000000001E-3</v>
      </c>
      <c r="E81" s="1">
        <v>2.7000000000000001E-3</v>
      </c>
      <c r="F81" s="1">
        <v>3.6000000000000003E-3</v>
      </c>
      <c r="G81" s="1">
        <v>3.6000000000000003E-3</v>
      </c>
      <c r="H81" s="1">
        <v>3.6000000000000003E-3</v>
      </c>
      <c r="I81" s="1">
        <v>4.5000000000000005E-3</v>
      </c>
      <c r="J81" s="1">
        <v>4.5000000000000005E-3</v>
      </c>
      <c r="K81" s="1">
        <v>5.4000000000000003E-3</v>
      </c>
      <c r="L81" s="1">
        <v>5.4000000000000003E-3</v>
      </c>
      <c r="M81" s="1">
        <v>6.3E-3</v>
      </c>
      <c r="N81" s="1">
        <v>6.3E-3</v>
      </c>
      <c r="O81" s="1">
        <v>7.2000000000000007E-3</v>
      </c>
      <c r="P81" s="1">
        <v>7.2000000000000007E-3</v>
      </c>
      <c r="Q81" s="1">
        <v>8.0999999999999996E-3</v>
      </c>
      <c r="R81" s="1">
        <v>8.0999999999999996E-3</v>
      </c>
      <c r="S81" s="1">
        <v>9.0000000000000011E-3</v>
      </c>
      <c r="T81" s="1">
        <v>9.0000000000000011E-3</v>
      </c>
      <c r="U81" s="1">
        <v>9.8999999999999991E-3</v>
      </c>
      <c r="V81" s="1">
        <v>1.0800000000000001E-2</v>
      </c>
      <c r="W81" s="1">
        <f t="shared" si="70"/>
        <v>1.2349999999999998E-2</v>
      </c>
      <c r="X81" s="1">
        <v>1.3299999999999999E-2</v>
      </c>
      <c r="Y81" s="1">
        <v>1.4249999999999999E-2</v>
      </c>
      <c r="Z81" s="1">
        <v>1.52E-2</v>
      </c>
      <c r="AA81" s="1">
        <v>1.6150000000000001E-2</v>
      </c>
      <c r="AB81" s="1">
        <v>1.7099999999999997E-2</v>
      </c>
      <c r="AC81" s="1">
        <v>1.805E-2</v>
      </c>
      <c r="AD81" s="1">
        <v>1.9E-2</v>
      </c>
      <c r="AE81" s="1">
        <v>2.0899999999999998E-2</v>
      </c>
      <c r="AF81" s="1">
        <v>2.2800000000000001E-2</v>
      </c>
      <c r="AG81" s="1">
        <v>2.4699999999999996E-2</v>
      </c>
      <c r="AH81" s="1">
        <v>2.6599999999999999E-2</v>
      </c>
      <c r="AI81" s="1">
        <v>2.8499999999999998E-2</v>
      </c>
      <c r="AJ81" s="1">
        <v>3.04E-2</v>
      </c>
      <c r="AK81" s="1">
        <v>3.2300000000000002E-2</v>
      </c>
      <c r="AL81" s="1">
        <v>3.4199999999999994E-2</v>
      </c>
      <c r="AM81" s="1">
        <v>3.61E-2</v>
      </c>
      <c r="AN81" s="1">
        <v>3.7999999999999999E-2</v>
      </c>
      <c r="AO81" s="1">
        <v>4.2749999999999996E-2</v>
      </c>
      <c r="AP81" s="1">
        <v>4.7500000000000001E-2</v>
      </c>
      <c r="AQ81" s="1">
        <f t="shared" si="72"/>
        <v>6.7099999999999993E-2</v>
      </c>
      <c r="AR81" s="1">
        <v>7.3200000000000001E-2</v>
      </c>
      <c r="AS81" s="1">
        <v>7.9299999999999995E-2</v>
      </c>
      <c r="AT81" s="1">
        <v>8.5400000000000004E-2</v>
      </c>
      <c r="AU81" s="1">
        <v>9.1499999999999998E-2</v>
      </c>
      <c r="AV81" s="1">
        <v>9.7600000000000006E-2</v>
      </c>
      <c r="AW81" s="1">
        <v>0.1037</v>
      </c>
      <c r="AX81" s="1">
        <v>0.10979999999999999</v>
      </c>
      <c r="AY81" s="1">
        <v>0.12809999999999999</v>
      </c>
      <c r="AZ81" s="1">
        <v>0.13419999999999999</v>
      </c>
      <c r="BA81" s="1">
        <v>0.1464</v>
      </c>
      <c r="BB81" s="1">
        <v>0.16470000000000001</v>
      </c>
      <c r="BC81" s="1">
        <v>0.17689999999999997</v>
      </c>
      <c r="BD81" s="1">
        <v>0.19520000000000001</v>
      </c>
      <c r="BE81" s="1">
        <v>0.2074</v>
      </c>
      <c r="BF81" s="1">
        <v>0.22569999999999998</v>
      </c>
      <c r="BG81" s="1">
        <v>0.24399999999999999</v>
      </c>
      <c r="BH81" s="1">
        <v>0.26229999999999998</v>
      </c>
      <c r="BI81" s="1">
        <v>0.28060000000000002</v>
      </c>
      <c r="BJ81" s="1">
        <v>0.30499999999999999</v>
      </c>
      <c r="BK81" s="1">
        <v>0.32940000000000003</v>
      </c>
      <c r="BL81" s="1">
        <v>0.35379999999999995</v>
      </c>
      <c r="BM81" s="1">
        <v>0.39040000000000002</v>
      </c>
      <c r="BN81" s="1">
        <v>0.42699999999999999</v>
      </c>
      <c r="BO81" s="1">
        <v>0.45750000000000002</v>
      </c>
      <c r="BP81" s="1">
        <v>0.50019999999999998</v>
      </c>
      <c r="BQ81" s="1">
        <f t="shared" si="78"/>
        <v>0.54</v>
      </c>
      <c r="BR81" s="1">
        <v>0.57599999999999996</v>
      </c>
      <c r="BS81" s="1">
        <v>0.63</v>
      </c>
      <c r="BT81" s="1">
        <f t="shared" si="79"/>
        <v>0.6692999999999999</v>
      </c>
      <c r="BU81" s="1">
        <f t="shared" si="80"/>
        <v>0.69998000000000005</v>
      </c>
      <c r="BV81" s="1">
        <f t="shared" si="81"/>
        <v>0.73365000000000002</v>
      </c>
      <c r="BW81" s="1">
        <f t="shared" si="82"/>
        <v>0.77526000000000006</v>
      </c>
      <c r="BX81" s="1">
        <f t="shared" si="83"/>
        <v>0.79862200000000005</v>
      </c>
      <c r="BY81" s="1">
        <f t="shared" si="84"/>
        <v>0.84914999999999996</v>
      </c>
      <c r="BZ81" s="1">
        <f t="shared" ref="BZ81:BZ112" si="85">0.969*B6</f>
        <v>0.89148000000000005</v>
      </c>
      <c r="CA81" s="1">
        <f>BZ80*0.97</f>
        <v>0.94049203132523496</v>
      </c>
      <c r="CZ81" s="1">
        <f t="shared" si="73"/>
        <v>14.371084031325232</v>
      </c>
      <c r="DA81">
        <f t="shared" si="76"/>
        <v>2026</v>
      </c>
      <c r="DB81">
        <f t="shared" si="74"/>
        <v>1724.5300837590278</v>
      </c>
      <c r="DC81">
        <v>999.84179883115769</v>
      </c>
    </row>
    <row r="82" spans="1:107" x14ac:dyDescent="0.25">
      <c r="A82">
        <f t="shared" si="75"/>
        <v>2027</v>
      </c>
      <c r="B82" s="1">
        <v>2E-3</v>
      </c>
      <c r="C82" s="1">
        <f t="shared" si="77"/>
        <v>1.8000000000000002E-3</v>
      </c>
      <c r="D82" s="1">
        <v>2.7000000000000001E-3</v>
      </c>
      <c r="E82" s="1">
        <v>2.7000000000000001E-3</v>
      </c>
      <c r="F82" s="1">
        <v>2.7000000000000001E-3</v>
      </c>
      <c r="G82" s="1">
        <v>3.6000000000000003E-3</v>
      </c>
      <c r="H82" s="1">
        <v>3.6000000000000003E-3</v>
      </c>
      <c r="I82" s="1">
        <v>3.6000000000000003E-3</v>
      </c>
      <c r="J82" s="1">
        <v>4.5000000000000005E-3</v>
      </c>
      <c r="K82" s="1">
        <v>4.5000000000000005E-3</v>
      </c>
      <c r="L82" s="1">
        <v>5.4000000000000003E-3</v>
      </c>
      <c r="M82" s="1">
        <v>5.4000000000000003E-3</v>
      </c>
      <c r="N82" s="1">
        <v>6.3E-3</v>
      </c>
      <c r="O82" s="1">
        <v>6.3E-3</v>
      </c>
      <c r="P82" s="1">
        <v>7.2000000000000007E-3</v>
      </c>
      <c r="Q82" s="1">
        <v>7.2000000000000007E-3</v>
      </c>
      <c r="R82" s="1">
        <v>8.0999999999999996E-3</v>
      </c>
      <c r="S82" s="1">
        <v>8.0999999999999996E-3</v>
      </c>
      <c r="T82" s="1">
        <v>9.0000000000000011E-3</v>
      </c>
      <c r="U82" s="1">
        <v>9.0000000000000011E-3</v>
      </c>
      <c r="V82" s="1">
        <v>9.8999999999999991E-3</v>
      </c>
      <c r="W82" s="1">
        <f t="shared" si="70"/>
        <v>1.14E-2</v>
      </c>
      <c r="X82" s="1">
        <v>1.2349999999999998E-2</v>
      </c>
      <c r="Y82" s="1">
        <v>1.3299999999999999E-2</v>
      </c>
      <c r="Z82" s="1">
        <v>1.4249999999999999E-2</v>
      </c>
      <c r="AA82" s="1">
        <v>1.52E-2</v>
      </c>
      <c r="AB82" s="1">
        <v>1.6150000000000001E-2</v>
      </c>
      <c r="AC82" s="1">
        <v>1.7099999999999997E-2</v>
      </c>
      <c r="AD82" s="1">
        <v>1.805E-2</v>
      </c>
      <c r="AE82" s="1">
        <v>1.9E-2</v>
      </c>
      <c r="AF82" s="1">
        <v>2.0899999999999998E-2</v>
      </c>
      <c r="AG82" s="1">
        <v>2.2800000000000001E-2</v>
      </c>
      <c r="AH82" s="1">
        <v>2.4699999999999996E-2</v>
      </c>
      <c r="AI82" s="1">
        <v>2.6599999999999999E-2</v>
      </c>
      <c r="AJ82" s="1">
        <v>2.8499999999999998E-2</v>
      </c>
      <c r="AK82" s="1">
        <v>3.04E-2</v>
      </c>
      <c r="AL82" s="1">
        <v>3.2300000000000002E-2</v>
      </c>
      <c r="AM82" s="1">
        <v>3.4199999999999994E-2</v>
      </c>
      <c r="AN82" s="1">
        <v>3.61E-2</v>
      </c>
      <c r="AO82" s="1">
        <v>3.7999999999999999E-2</v>
      </c>
      <c r="AP82" s="1">
        <v>4.2749999999999996E-2</v>
      </c>
      <c r="AQ82" s="1">
        <f t="shared" si="72"/>
        <v>6.0999999999999999E-2</v>
      </c>
      <c r="AR82" s="1">
        <v>6.7099999999999993E-2</v>
      </c>
      <c r="AS82" s="1">
        <v>7.3200000000000001E-2</v>
      </c>
      <c r="AT82" s="1">
        <v>7.9299999999999995E-2</v>
      </c>
      <c r="AU82" s="1">
        <v>8.5400000000000004E-2</v>
      </c>
      <c r="AV82" s="1">
        <v>9.1499999999999998E-2</v>
      </c>
      <c r="AW82" s="1">
        <v>9.7600000000000006E-2</v>
      </c>
      <c r="AX82" s="1">
        <v>0.1037</v>
      </c>
      <c r="AY82" s="1">
        <v>0.10979999999999999</v>
      </c>
      <c r="AZ82" s="1">
        <v>0.12809999999999999</v>
      </c>
      <c r="BA82" s="1">
        <v>0.13419999999999999</v>
      </c>
      <c r="BB82" s="1">
        <v>0.1464</v>
      </c>
      <c r="BC82" s="1">
        <v>0.16470000000000001</v>
      </c>
      <c r="BD82" s="1">
        <v>0.17689999999999997</v>
      </c>
      <c r="BE82" s="1">
        <v>0.19520000000000001</v>
      </c>
      <c r="BF82" s="1">
        <v>0.2074</v>
      </c>
      <c r="BG82" s="1">
        <v>0.22569999999999998</v>
      </c>
      <c r="BH82" s="1">
        <v>0.24399999999999999</v>
      </c>
      <c r="BI82" s="1">
        <v>0.26229999999999998</v>
      </c>
      <c r="BJ82" s="1">
        <v>0.28060000000000002</v>
      </c>
      <c r="BK82" s="1">
        <v>0.30499999999999999</v>
      </c>
      <c r="BL82" s="1">
        <v>0.32940000000000003</v>
      </c>
      <c r="BM82" s="1">
        <v>0.35379999999999995</v>
      </c>
      <c r="BN82" s="1">
        <v>0.39040000000000002</v>
      </c>
      <c r="BO82" s="1">
        <v>0.42699999999999999</v>
      </c>
      <c r="BP82" s="1">
        <v>0.45750000000000002</v>
      </c>
      <c r="BQ82" s="1">
        <f t="shared" si="78"/>
        <v>0.49199999999999994</v>
      </c>
      <c r="BR82" s="1">
        <v>0.54</v>
      </c>
      <c r="BS82" s="1">
        <v>0.57599999999999996</v>
      </c>
      <c r="BT82" s="1">
        <f t="shared" si="79"/>
        <v>0.61109999999999998</v>
      </c>
      <c r="BU82" s="1">
        <f t="shared" si="80"/>
        <v>0.64917499999999995</v>
      </c>
      <c r="BV82" s="1">
        <f t="shared" si="81"/>
        <v>0.67889999999999995</v>
      </c>
      <c r="BW82" s="1">
        <f t="shared" si="82"/>
        <v>0.71154000000000006</v>
      </c>
      <c r="BX82" s="1">
        <f t="shared" si="83"/>
        <v>0.75225039999999999</v>
      </c>
      <c r="BY82" s="1">
        <f t="shared" si="84"/>
        <v>0.77422500000000005</v>
      </c>
      <c r="BZ82" s="1">
        <f t="shared" si="85"/>
        <v>0.82364999999999999</v>
      </c>
      <c r="CA82" s="1">
        <f t="shared" ref="CA82:CA113" si="86">0.94*B6</f>
        <v>0.86480000000000001</v>
      </c>
      <c r="CB82" s="1">
        <f>CA81*0.97</f>
        <v>0.9122772703854779</v>
      </c>
      <c r="CZ82" s="1">
        <f t="shared" si="73"/>
        <v>14.168767670385474</v>
      </c>
      <c r="DA82">
        <f t="shared" si="76"/>
        <v>2027</v>
      </c>
      <c r="DB82">
        <f t="shared" si="74"/>
        <v>1700.2521204462569</v>
      </c>
      <c r="DC82">
        <v>1008.879786166223</v>
      </c>
    </row>
    <row r="83" spans="1:107" x14ac:dyDescent="0.25">
      <c r="A83">
        <f t="shared" si="75"/>
        <v>2028</v>
      </c>
      <c r="B83" s="1">
        <v>2E-3</v>
      </c>
      <c r="C83" s="1">
        <f t="shared" si="77"/>
        <v>1.8000000000000002E-3</v>
      </c>
      <c r="D83" s="1">
        <v>1.8000000000000002E-3</v>
      </c>
      <c r="E83" s="1">
        <v>2.7000000000000001E-3</v>
      </c>
      <c r="F83" s="1">
        <v>2.7000000000000001E-3</v>
      </c>
      <c r="G83" s="1">
        <v>2.7000000000000001E-3</v>
      </c>
      <c r="H83" s="1">
        <v>3.6000000000000003E-3</v>
      </c>
      <c r="I83" s="1">
        <v>3.6000000000000003E-3</v>
      </c>
      <c r="J83" s="1">
        <v>3.6000000000000003E-3</v>
      </c>
      <c r="K83" s="1">
        <v>4.5000000000000005E-3</v>
      </c>
      <c r="L83" s="1">
        <v>4.5000000000000005E-3</v>
      </c>
      <c r="M83" s="1">
        <v>5.4000000000000003E-3</v>
      </c>
      <c r="N83" s="1">
        <v>5.4000000000000003E-3</v>
      </c>
      <c r="O83" s="1">
        <v>6.3E-3</v>
      </c>
      <c r="P83" s="1">
        <v>6.3E-3</v>
      </c>
      <c r="Q83" s="1">
        <v>7.2000000000000007E-3</v>
      </c>
      <c r="R83" s="1">
        <v>7.2000000000000007E-3</v>
      </c>
      <c r="S83" s="1">
        <v>8.0999999999999996E-3</v>
      </c>
      <c r="T83" s="1">
        <v>8.0999999999999996E-3</v>
      </c>
      <c r="U83" s="1">
        <v>9.0000000000000011E-3</v>
      </c>
      <c r="V83" s="1">
        <v>9.0000000000000011E-3</v>
      </c>
      <c r="W83" s="1">
        <f t="shared" si="70"/>
        <v>1.0449999999999999E-2</v>
      </c>
      <c r="X83" s="1">
        <v>1.14E-2</v>
      </c>
      <c r="Y83" s="1">
        <v>1.2349999999999998E-2</v>
      </c>
      <c r="Z83" s="1">
        <v>1.3299999999999999E-2</v>
      </c>
      <c r="AA83" s="1">
        <v>1.4249999999999999E-2</v>
      </c>
      <c r="AB83" s="1">
        <v>1.52E-2</v>
      </c>
      <c r="AC83" s="1">
        <v>1.6150000000000001E-2</v>
      </c>
      <c r="AD83" s="1">
        <v>1.7099999999999997E-2</v>
      </c>
      <c r="AE83" s="1">
        <v>1.805E-2</v>
      </c>
      <c r="AF83" s="1">
        <v>1.9E-2</v>
      </c>
      <c r="AG83" s="1">
        <v>2.0899999999999998E-2</v>
      </c>
      <c r="AH83" s="1">
        <v>2.2800000000000001E-2</v>
      </c>
      <c r="AI83" s="1">
        <v>2.4699999999999996E-2</v>
      </c>
      <c r="AJ83" s="1">
        <v>2.6599999999999999E-2</v>
      </c>
      <c r="AK83" s="1">
        <v>2.8499999999999998E-2</v>
      </c>
      <c r="AL83" s="1">
        <v>3.04E-2</v>
      </c>
      <c r="AM83" s="1">
        <v>3.2300000000000002E-2</v>
      </c>
      <c r="AN83" s="1">
        <v>3.4199999999999994E-2</v>
      </c>
      <c r="AO83" s="1">
        <v>3.61E-2</v>
      </c>
      <c r="AP83" s="1">
        <v>3.7999999999999999E-2</v>
      </c>
      <c r="AQ83" s="1">
        <f t="shared" si="72"/>
        <v>5.4899999999999997E-2</v>
      </c>
      <c r="AR83" s="1">
        <v>6.0999999999999999E-2</v>
      </c>
      <c r="AS83" s="1">
        <v>6.7099999999999993E-2</v>
      </c>
      <c r="AT83" s="1">
        <v>7.3200000000000001E-2</v>
      </c>
      <c r="AU83" s="1">
        <v>7.9299999999999995E-2</v>
      </c>
      <c r="AV83" s="1">
        <v>8.5400000000000004E-2</v>
      </c>
      <c r="AW83" s="1">
        <v>9.1499999999999998E-2</v>
      </c>
      <c r="AX83" s="1">
        <v>9.7600000000000006E-2</v>
      </c>
      <c r="AY83" s="1">
        <v>0.1037</v>
      </c>
      <c r="AZ83" s="1">
        <v>0.10979999999999999</v>
      </c>
      <c r="BA83" s="1">
        <v>0.12809999999999999</v>
      </c>
      <c r="BB83" s="1">
        <v>0.13419999999999999</v>
      </c>
      <c r="BC83" s="1">
        <v>0.1464</v>
      </c>
      <c r="BD83" s="1">
        <v>0.16470000000000001</v>
      </c>
      <c r="BE83" s="1">
        <v>0.17689999999999997</v>
      </c>
      <c r="BF83" s="1">
        <v>0.19520000000000001</v>
      </c>
      <c r="BG83" s="1">
        <v>0.2074</v>
      </c>
      <c r="BH83" s="1">
        <v>0.22569999999999998</v>
      </c>
      <c r="BI83" s="1">
        <v>0.24399999999999999</v>
      </c>
      <c r="BJ83" s="1">
        <v>0.26229999999999998</v>
      </c>
      <c r="BK83" s="1">
        <v>0.28060000000000002</v>
      </c>
      <c r="BL83" s="1">
        <v>0.30499999999999999</v>
      </c>
      <c r="BM83" s="1">
        <v>0.32940000000000003</v>
      </c>
      <c r="BN83" s="1">
        <v>0.35379999999999995</v>
      </c>
      <c r="BO83" s="1">
        <v>0.39040000000000002</v>
      </c>
      <c r="BP83" s="1">
        <v>0.42699999999999999</v>
      </c>
      <c r="BQ83" s="1">
        <f t="shared" si="78"/>
        <v>0.44999999999999996</v>
      </c>
      <c r="BR83" s="1">
        <v>0.49199999999999994</v>
      </c>
      <c r="BS83" s="1">
        <v>0.54</v>
      </c>
      <c r="BT83" s="1">
        <f t="shared" si="79"/>
        <v>0.55871999999999999</v>
      </c>
      <c r="BU83" s="1">
        <f t="shared" si="80"/>
        <v>0.59272500000000006</v>
      </c>
      <c r="BV83" s="1">
        <f t="shared" si="81"/>
        <v>0.62962499999999999</v>
      </c>
      <c r="BW83" s="1">
        <f t="shared" si="82"/>
        <v>0.65844000000000003</v>
      </c>
      <c r="BX83" s="1">
        <f t="shared" si="83"/>
        <v>0.69042160000000008</v>
      </c>
      <c r="BY83" s="1">
        <f t="shared" si="84"/>
        <v>0.72926999999999997</v>
      </c>
      <c r="BZ83" s="1">
        <f t="shared" si="85"/>
        <v>0.75097499999999995</v>
      </c>
      <c r="CA83" s="1">
        <f t="shared" si="86"/>
        <v>0.79899999999999993</v>
      </c>
      <c r="CB83" s="1">
        <f t="shared" ref="CB83:CB114" si="87">0.912*B6</f>
        <v>0.83904000000000012</v>
      </c>
      <c r="CC83" s="1">
        <f>CB82*0.97</f>
        <v>0.88490895227391353</v>
      </c>
      <c r="CZ83" s="1">
        <f t="shared" si="73"/>
        <v>13.954975552273913</v>
      </c>
      <c r="DA83">
        <f t="shared" si="76"/>
        <v>2028</v>
      </c>
      <c r="DB83">
        <f t="shared" si="74"/>
        <v>1674.5970662728696</v>
      </c>
      <c r="DC83">
        <v>1017.3459022812361</v>
      </c>
    </row>
    <row r="84" spans="1:107" x14ac:dyDescent="0.25">
      <c r="A84">
        <f t="shared" si="75"/>
        <v>2029</v>
      </c>
      <c r="B84" s="1">
        <v>2E-3</v>
      </c>
      <c r="C84" s="1">
        <f t="shared" si="77"/>
        <v>1.8000000000000002E-3</v>
      </c>
      <c r="D84" s="1">
        <v>1.8000000000000002E-3</v>
      </c>
      <c r="E84" s="1">
        <v>1.8000000000000002E-3</v>
      </c>
      <c r="F84" s="1">
        <v>2.7000000000000001E-3</v>
      </c>
      <c r="G84" s="1">
        <v>2.7000000000000001E-3</v>
      </c>
      <c r="H84" s="1">
        <v>2.7000000000000001E-3</v>
      </c>
      <c r="I84" s="1">
        <v>3.6000000000000003E-3</v>
      </c>
      <c r="J84" s="1">
        <v>3.6000000000000003E-3</v>
      </c>
      <c r="K84" s="1">
        <v>3.6000000000000003E-3</v>
      </c>
      <c r="L84" s="1">
        <v>4.5000000000000005E-3</v>
      </c>
      <c r="M84" s="1">
        <v>4.5000000000000005E-3</v>
      </c>
      <c r="N84" s="1">
        <v>5.4000000000000003E-3</v>
      </c>
      <c r="O84" s="1">
        <v>5.4000000000000003E-3</v>
      </c>
      <c r="P84" s="1">
        <v>6.3E-3</v>
      </c>
      <c r="Q84" s="1">
        <v>6.3E-3</v>
      </c>
      <c r="R84" s="1">
        <v>7.2000000000000007E-3</v>
      </c>
      <c r="S84" s="1">
        <v>7.2000000000000007E-3</v>
      </c>
      <c r="T84" s="1">
        <v>8.0999999999999996E-3</v>
      </c>
      <c r="U84" s="1">
        <v>8.0999999999999996E-3</v>
      </c>
      <c r="V84" s="1">
        <v>9.0000000000000011E-3</v>
      </c>
      <c r="W84" s="1">
        <f t="shared" si="70"/>
        <v>9.4999999999999998E-3</v>
      </c>
      <c r="X84" s="1">
        <v>1.0449999999999999E-2</v>
      </c>
      <c r="Y84" s="1">
        <v>1.14E-2</v>
      </c>
      <c r="Z84" s="1">
        <v>1.2349999999999998E-2</v>
      </c>
      <c r="AA84" s="1">
        <v>1.3299999999999999E-2</v>
      </c>
      <c r="AB84" s="1">
        <v>1.4249999999999999E-2</v>
      </c>
      <c r="AC84" s="1">
        <v>1.52E-2</v>
      </c>
      <c r="AD84" s="1">
        <v>1.6150000000000001E-2</v>
      </c>
      <c r="AE84" s="1">
        <v>1.7099999999999997E-2</v>
      </c>
      <c r="AF84" s="1">
        <v>1.805E-2</v>
      </c>
      <c r="AG84" s="1">
        <v>1.9E-2</v>
      </c>
      <c r="AH84" s="1">
        <v>2.0899999999999998E-2</v>
      </c>
      <c r="AI84" s="1">
        <v>2.2800000000000001E-2</v>
      </c>
      <c r="AJ84" s="1">
        <v>2.4699999999999996E-2</v>
      </c>
      <c r="AK84" s="1">
        <v>2.6599999999999999E-2</v>
      </c>
      <c r="AL84" s="1">
        <v>2.8499999999999998E-2</v>
      </c>
      <c r="AM84" s="1">
        <v>3.04E-2</v>
      </c>
      <c r="AN84" s="1">
        <v>3.2300000000000002E-2</v>
      </c>
      <c r="AO84" s="1">
        <v>3.4199999999999994E-2</v>
      </c>
      <c r="AP84" s="1">
        <v>3.61E-2</v>
      </c>
      <c r="AQ84" s="1">
        <f t="shared" si="72"/>
        <v>4.8800000000000003E-2</v>
      </c>
      <c r="AR84" s="1">
        <v>5.4899999999999997E-2</v>
      </c>
      <c r="AS84" s="1">
        <v>6.0999999999999999E-2</v>
      </c>
      <c r="AT84" s="1">
        <v>6.7099999999999993E-2</v>
      </c>
      <c r="AU84" s="1">
        <v>7.3200000000000001E-2</v>
      </c>
      <c r="AV84" s="1">
        <v>7.9299999999999995E-2</v>
      </c>
      <c r="AW84" s="1">
        <v>8.5400000000000004E-2</v>
      </c>
      <c r="AX84" s="1">
        <v>9.1499999999999998E-2</v>
      </c>
      <c r="AY84" s="1">
        <v>9.7600000000000006E-2</v>
      </c>
      <c r="AZ84" s="1">
        <v>0.1037</v>
      </c>
      <c r="BA84" s="1">
        <v>0.10979999999999999</v>
      </c>
      <c r="BB84" s="1">
        <v>0.12809999999999999</v>
      </c>
      <c r="BC84" s="1">
        <v>0.13419999999999999</v>
      </c>
      <c r="BD84" s="1">
        <v>0.1464</v>
      </c>
      <c r="BE84" s="1">
        <v>0.16470000000000001</v>
      </c>
      <c r="BF84" s="1">
        <v>0.17689999999999997</v>
      </c>
      <c r="BG84" s="1">
        <v>0.19520000000000001</v>
      </c>
      <c r="BH84" s="1">
        <v>0.2074</v>
      </c>
      <c r="BI84" s="1">
        <v>0.22569999999999998</v>
      </c>
      <c r="BJ84" s="1">
        <v>0.24399999999999999</v>
      </c>
      <c r="BK84" s="1">
        <v>0.26229999999999998</v>
      </c>
      <c r="BL84" s="1">
        <v>0.28060000000000002</v>
      </c>
      <c r="BM84" s="1">
        <v>0.30499999999999999</v>
      </c>
      <c r="BN84" s="1">
        <v>0.32940000000000003</v>
      </c>
      <c r="BO84" s="1">
        <v>0.35379999999999995</v>
      </c>
      <c r="BP84" s="1">
        <v>0.39040000000000002</v>
      </c>
      <c r="BQ84" s="1">
        <f t="shared" si="78"/>
        <v>0.42</v>
      </c>
      <c r="BR84" s="1">
        <v>0.44999999999999996</v>
      </c>
      <c r="BS84" s="1">
        <v>0.49199999999999994</v>
      </c>
      <c r="BT84" s="1">
        <f t="shared" si="79"/>
        <v>0.52379999999999993</v>
      </c>
      <c r="BU84" s="1">
        <f t="shared" si="80"/>
        <v>0.54191999999999996</v>
      </c>
      <c r="BV84" s="1">
        <f t="shared" si="81"/>
        <v>0.57487500000000002</v>
      </c>
      <c r="BW84" s="1">
        <f t="shared" si="82"/>
        <v>0.61065000000000003</v>
      </c>
      <c r="BX84" s="1">
        <f t="shared" si="83"/>
        <v>0.63889760000000007</v>
      </c>
      <c r="BY84" s="1">
        <f t="shared" si="84"/>
        <v>0.66933000000000009</v>
      </c>
      <c r="BZ84" s="1">
        <f t="shared" si="85"/>
        <v>0.70736999999999994</v>
      </c>
      <c r="CA84" s="1">
        <f t="shared" si="86"/>
        <v>0.72849999999999993</v>
      </c>
      <c r="CB84" s="1">
        <f t="shared" si="87"/>
        <v>0.7752</v>
      </c>
      <c r="CC84" s="1">
        <f t="shared" ref="CC84:CC115" si="88">0.8849*B6</f>
        <v>0.81410800000000005</v>
      </c>
      <c r="CD84" s="1">
        <f>CC83*0.97</f>
        <v>0.8583616837056961</v>
      </c>
      <c r="CZ84" s="1">
        <f t="shared" si="73"/>
        <v>13.730962283705695</v>
      </c>
      <c r="DA84">
        <f t="shared" si="76"/>
        <v>2029</v>
      </c>
      <c r="DB84">
        <f t="shared" si="74"/>
        <v>1647.7154740446833</v>
      </c>
      <c r="DC84">
        <v>1025.221465412799</v>
      </c>
    </row>
    <row r="85" spans="1:107" x14ac:dyDescent="0.25">
      <c r="A85">
        <f t="shared" si="75"/>
        <v>2030</v>
      </c>
      <c r="B85" s="1">
        <v>2E-3</v>
      </c>
      <c r="C85" s="1">
        <f t="shared" si="77"/>
        <v>1.8000000000000002E-3</v>
      </c>
      <c r="D85" s="1">
        <v>1.8000000000000002E-3</v>
      </c>
      <c r="E85" s="1">
        <v>1.8000000000000002E-3</v>
      </c>
      <c r="F85" s="1">
        <v>1.8000000000000002E-3</v>
      </c>
      <c r="G85" s="1">
        <v>2.7000000000000001E-3</v>
      </c>
      <c r="H85" s="1">
        <v>2.7000000000000001E-3</v>
      </c>
      <c r="I85" s="1">
        <v>2.7000000000000001E-3</v>
      </c>
      <c r="J85" s="1">
        <v>3.6000000000000003E-3</v>
      </c>
      <c r="K85" s="1">
        <v>3.6000000000000003E-3</v>
      </c>
      <c r="L85" s="1">
        <v>3.6000000000000003E-3</v>
      </c>
      <c r="M85" s="1">
        <v>4.5000000000000005E-3</v>
      </c>
      <c r="N85" s="1">
        <v>4.5000000000000005E-3</v>
      </c>
      <c r="O85" s="1">
        <v>5.4000000000000003E-3</v>
      </c>
      <c r="P85" s="1">
        <v>5.4000000000000003E-3</v>
      </c>
      <c r="Q85" s="1">
        <v>6.3E-3</v>
      </c>
      <c r="R85" s="1">
        <v>6.3E-3</v>
      </c>
      <c r="S85" s="1">
        <v>7.2000000000000007E-3</v>
      </c>
      <c r="T85" s="1">
        <v>7.2000000000000007E-3</v>
      </c>
      <c r="U85" s="1">
        <v>8.0999999999999996E-3</v>
      </c>
      <c r="V85" s="1">
        <v>8.0999999999999996E-3</v>
      </c>
      <c r="W85" s="1">
        <f t="shared" si="70"/>
        <v>9.4999999999999998E-3</v>
      </c>
      <c r="X85" s="1">
        <v>9.4999999999999998E-3</v>
      </c>
      <c r="Y85" s="1">
        <v>1.0449999999999999E-2</v>
      </c>
      <c r="Z85" s="1">
        <v>1.14E-2</v>
      </c>
      <c r="AA85" s="1">
        <v>1.2349999999999998E-2</v>
      </c>
      <c r="AB85" s="1">
        <v>1.3299999999999999E-2</v>
      </c>
      <c r="AC85" s="1">
        <v>1.4249999999999999E-2</v>
      </c>
      <c r="AD85" s="1">
        <v>1.52E-2</v>
      </c>
      <c r="AE85" s="1">
        <v>1.6150000000000001E-2</v>
      </c>
      <c r="AF85" s="1">
        <v>1.7099999999999997E-2</v>
      </c>
      <c r="AG85" s="1">
        <v>1.805E-2</v>
      </c>
      <c r="AH85" s="1">
        <v>1.9E-2</v>
      </c>
      <c r="AI85" s="1">
        <v>2.0899999999999998E-2</v>
      </c>
      <c r="AJ85" s="1">
        <v>2.2800000000000001E-2</v>
      </c>
      <c r="AK85" s="1">
        <v>2.4699999999999996E-2</v>
      </c>
      <c r="AL85" s="1">
        <v>2.6599999999999999E-2</v>
      </c>
      <c r="AM85" s="1">
        <v>2.8499999999999998E-2</v>
      </c>
      <c r="AN85" s="1">
        <v>3.04E-2</v>
      </c>
      <c r="AO85" s="1">
        <v>3.2300000000000002E-2</v>
      </c>
      <c r="AP85" s="1">
        <v>3.4199999999999994E-2</v>
      </c>
      <c r="AQ85" s="1">
        <f t="shared" si="72"/>
        <v>4.6359999999999998E-2</v>
      </c>
      <c r="AR85" s="1">
        <v>4.8800000000000003E-2</v>
      </c>
      <c r="AS85" s="1">
        <v>5.4899999999999997E-2</v>
      </c>
      <c r="AT85" s="1">
        <v>6.0999999999999999E-2</v>
      </c>
      <c r="AU85" s="1">
        <v>6.7099999999999993E-2</v>
      </c>
      <c r="AV85" s="1">
        <v>7.3200000000000001E-2</v>
      </c>
      <c r="AW85" s="1">
        <v>7.9299999999999995E-2</v>
      </c>
      <c r="AX85" s="1">
        <v>8.5400000000000004E-2</v>
      </c>
      <c r="AY85" s="1">
        <v>9.1499999999999998E-2</v>
      </c>
      <c r="AZ85" s="1">
        <v>9.7600000000000006E-2</v>
      </c>
      <c r="BA85" s="1">
        <v>0.1037</v>
      </c>
      <c r="BB85" s="1">
        <v>0.10979999999999999</v>
      </c>
      <c r="BC85" s="1">
        <v>0.12809999999999999</v>
      </c>
      <c r="BD85" s="1">
        <v>0.13419999999999999</v>
      </c>
      <c r="BE85" s="1">
        <v>0.1464</v>
      </c>
      <c r="BF85" s="1">
        <v>0.16470000000000001</v>
      </c>
      <c r="BG85" s="1">
        <v>0.17689999999999997</v>
      </c>
      <c r="BH85" s="1">
        <v>0.19520000000000001</v>
      </c>
      <c r="BI85" s="1">
        <v>0.2074</v>
      </c>
      <c r="BJ85" s="1">
        <v>0.22569999999999998</v>
      </c>
      <c r="BK85" s="1">
        <v>0.24399999999999999</v>
      </c>
      <c r="BL85" s="1">
        <v>0.26229999999999998</v>
      </c>
      <c r="BM85" s="1">
        <v>0.28060000000000002</v>
      </c>
      <c r="BN85" s="1">
        <v>0.30499999999999999</v>
      </c>
      <c r="BO85" s="1">
        <v>0.32940000000000003</v>
      </c>
      <c r="BP85" s="1">
        <v>0.35379999999999995</v>
      </c>
      <c r="BQ85" s="1">
        <f t="shared" si="78"/>
        <v>0.38400000000000001</v>
      </c>
      <c r="BR85" s="1">
        <v>0.42</v>
      </c>
      <c r="BS85" s="1">
        <v>0.44999999999999996</v>
      </c>
      <c r="BT85" s="1">
        <f t="shared" si="79"/>
        <v>0.47723999999999994</v>
      </c>
      <c r="BU85" s="1">
        <f t="shared" si="80"/>
        <v>0.50805</v>
      </c>
      <c r="BV85" s="1">
        <f t="shared" si="81"/>
        <v>0.52559999999999996</v>
      </c>
      <c r="BW85" s="1">
        <f t="shared" si="82"/>
        <v>0.5575500000000001</v>
      </c>
      <c r="BX85" s="1">
        <f t="shared" si="83"/>
        <v>0.592526</v>
      </c>
      <c r="BY85" s="1">
        <f t="shared" si="84"/>
        <v>0.61938000000000004</v>
      </c>
      <c r="BZ85" s="1">
        <f t="shared" si="85"/>
        <v>0.64922999999999997</v>
      </c>
      <c r="CA85" s="1">
        <f t="shared" si="86"/>
        <v>0.68619999999999992</v>
      </c>
      <c r="CB85" s="1">
        <f t="shared" si="87"/>
        <v>0.70680000000000009</v>
      </c>
      <c r="CC85" s="1">
        <f t="shared" si="88"/>
        <v>0.75216499999999997</v>
      </c>
      <c r="CD85" s="1">
        <f t="shared" ref="CD85:CD116" si="89">0.8583*B6</f>
        <v>0.789636</v>
      </c>
      <c r="CE85" s="1">
        <f>CD84*0.97</f>
        <v>0.83261083319452522</v>
      </c>
      <c r="CZ85" s="1">
        <f t="shared" si="73"/>
        <v>13.499097833194522</v>
      </c>
      <c r="DA85">
        <f t="shared" si="76"/>
        <v>2030</v>
      </c>
      <c r="DB85">
        <f t="shared" si="74"/>
        <v>1619.8917399833426</v>
      </c>
      <c r="DC85">
        <v>1032.5206963504152</v>
      </c>
    </row>
    <row r="86" spans="1:107" x14ac:dyDescent="0.25">
      <c r="A86">
        <f t="shared" si="75"/>
        <v>2031</v>
      </c>
      <c r="B86" s="1">
        <v>2E-3</v>
      </c>
      <c r="C86" s="1">
        <f t="shared" si="77"/>
        <v>1.8000000000000002E-3</v>
      </c>
      <c r="D86" s="1">
        <v>1.8000000000000002E-3</v>
      </c>
      <c r="E86" s="1">
        <v>1.8000000000000002E-3</v>
      </c>
      <c r="F86" s="1">
        <v>1.8000000000000002E-3</v>
      </c>
      <c r="G86" s="1">
        <v>1.8000000000000002E-3</v>
      </c>
      <c r="H86" s="1">
        <v>2.7000000000000001E-3</v>
      </c>
      <c r="I86" s="1">
        <v>2.7000000000000001E-3</v>
      </c>
      <c r="J86" s="1">
        <v>2.7000000000000001E-3</v>
      </c>
      <c r="K86" s="1">
        <v>3.6000000000000003E-3</v>
      </c>
      <c r="L86" s="1">
        <v>3.6000000000000003E-3</v>
      </c>
      <c r="M86" s="1">
        <v>3.6000000000000003E-3</v>
      </c>
      <c r="N86" s="1">
        <v>4.5000000000000005E-3</v>
      </c>
      <c r="O86" s="1">
        <v>4.5000000000000005E-3</v>
      </c>
      <c r="P86" s="1">
        <v>5.4000000000000003E-3</v>
      </c>
      <c r="Q86" s="1">
        <v>5.4000000000000003E-3</v>
      </c>
      <c r="R86" s="1">
        <v>6.3E-3</v>
      </c>
      <c r="S86" s="1">
        <v>6.3E-3</v>
      </c>
      <c r="T86" s="1">
        <v>7.2000000000000007E-3</v>
      </c>
      <c r="U86" s="1">
        <v>7.2000000000000007E-3</v>
      </c>
      <c r="V86" s="1">
        <v>8.0999999999999996E-3</v>
      </c>
      <c r="W86" s="1">
        <f t="shared" si="70"/>
        <v>8.5499999999999986E-3</v>
      </c>
      <c r="X86" s="1">
        <v>9.4999999999999998E-3</v>
      </c>
      <c r="Y86" s="1">
        <v>9.4999999999999998E-3</v>
      </c>
      <c r="Z86" s="1">
        <v>1.0449999999999999E-2</v>
      </c>
      <c r="AA86" s="1">
        <v>1.14E-2</v>
      </c>
      <c r="AB86" s="1">
        <v>1.2349999999999998E-2</v>
      </c>
      <c r="AC86" s="1">
        <v>1.3299999999999999E-2</v>
      </c>
      <c r="AD86" s="1">
        <v>1.4249999999999999E-2</v>
      </c>
      <c r="AE86" s="1">
        <v>1.52E-2</v>
      </c>
      <c r="AF86" s="1">
        <v>1.6150000000000001E-2</v>
      </c>
      <c r="AG86" s="1">
        <v>1.7099999999999997E-2</v>
      </c>
      <c r="AH86" s="1">
        <v>1.805E-2</v>
      </c>
      <c r="AI86" s="1">
        <v>1.9E-2</v>
      </c>
      <c r="AJ86" s="1">
        <v>2.0899999999999998E-2</v>
      </c>
      <c r="AK86" s="1">
        <v>2.2800000000000001E-2</v>
      </c>
      <c r="AL86" s="1">
        <v>2.4699999999999996E-2</v>
      </c>
      <c r="AM86" s="1">
        <v>2.6599999999999999E-2</v>
      </c>
      <c r="AN86" s="1">
        <v>2.8499999999999998E-2</v>
      </c>
      <c r="AO86" s="1">
        <v>3.04E-2</v>
      </c>
      <c r="AP86" s="1">
        <v>3.2300000000000002E-2</v>
      </c>
      <c r="AQ86" s="1">
        <f t="shared" si="72"/>
        <v>4.3919999999999994E-2</v>
      </c>
      <c r="AR86" s="1">
        <v>4.6359999999999998E-2</v>
      </c>
      <c r="AS86" s="1">
        <v>4.8800000000000003E-2</v>
      </c>
      <c r="AT86" s="1">
        <v>5.4899999999999997E-2</v>
      </c>
      <c r="AU86" s="1">
        <v>6.0999999999999999E-2</v>
      </c>
      <c r="AV86" s="1">
        <v>6.7099999999999993E-2</v>
      </c>
      <c r="AW86" s="1">
        <v>7.3200000000000001E-2</v>
      </c>
      <c r="AX86" s="1">
        <v>7.9299999999999995E-2</v>
      </c>
      <c r="AY86" s="1">
        <v>8.5400000000000004E-2</v>
      </c>
      <c r="AZ86" s="1">
        <v>9.1499999999999998E-2</v>
      </c>
      <c r="BA86" s="1">
        <v>9.7600000000000006E-2</v>
      </c>
      <c r="BB86" s="1">
        <v>0.1037</v>
      </c>
      <c r="BC86" s="1">
        <v>0.10979999999999999</v>
      </c>
      <c r="BD86" s="1">
        <v>0.12809999999999999</v>
      </c>
      <c r="BE86" s="1">
        <v>0.13419999999999999</v>
      </c>
      <c r="BF86" s="1">
        <v>0.1464</v>
      </c>
      <c r="BG86" s="1">
        <v>0.16470000000000001</v>
      </c>
      <c r="BH86" s="1">
        <v>0.17689999999999997</v>
      </c>
      <c r="BI86" s="1">
        <v>0.19520000000000001</v>
      </c>
      <c r="BJ86" s="1">
        <v>0.2074</v>
      </c>
      <c r="BK86" s="1">
        <v>0.22569999999999998</v>
      </c>
      <c r="BL86" s="1">
        <v>0.24399999999999999</v>
      </c>
      <c r="BM86" s="1">
        <v>0.26229999999999998</v>
      </c>
      <c r="BN86" s="1">
        <v>0.28060000000000002</v>
      </c>
      <c r="BO86" s="1">
        <v>0.30499999999999999</v>
      </c>
      <c r="BP86" s="1">
        <v>0.32940000000000003</v>
      </c>
      <c r="BQ86" s="1">
        <f t="shared" si="78"/>
        <v>0.34799999999999998</v>
      </c>
      <c r="BR86" s="1">
        <v>0.38400000000000001</v>
      </c>
      <c r="BS86" s="1">
        <v>0.42</v>
      </c>
      <c r="BT86" s="1">
        <f t="shared" si="79"/>
        <v>0.4365</v>
      </c>
      <c r="BU86" s="1">
        <f t="shared" si="80"/>
        <v>0.46288999999999997</v>
      </c>
      <c r="BV86" s="1">
        <f t="shared" si="81"/>
        <v>0.49275000000000002</v>
      </c>
      <c r="BW86" s="1">
        <f t="shared" si="82"/>
        <v>0.50975999999999999</v>
      </c>
      <c r="BX86" s="1">
        <f t="shared" si="83"/>
        <v>0.54100200000000009</v>
      </c>
      <c r="BY86" s="1">
        <f t="shared" si="84"/>
        <v>0.57442499999999996</v>
      </c>
      <c r="BZ86" s="1">
        <f t="shared" si="85"/>
        <v>0.60077999999999998</v>
      </c>
      <c r="CA86" s="1">
        <f t="shared" si="86"/>
        <v>0.62980000000000003</v>
      </c>
      <c r="CB86" s="1">
        <f t="shared" si="87"/>
        <v>0.66576000000000002</v>
      </c>
      <c r="CC86" s="1">
        <f t="shared" si="88"/>
        <v>0.68579750000000006</v>
      </c>
      <c r="CD86" s="1">
        <f t="shared" si="89"/>
        <v>0.72955499999999995</v>
      </c>
      <c r="CE86" s="1">
        <f t="shared" ref="CE86:CE117" si="90">0.8076*B6</f>
        <v>0.74299199999999999</v>
      </c>
      <c r="CF86" s="1">
        <f>CE85*0.97</f>
        <v>0.80763250819868948</v>
      </c>
      <c r="CZ86" s="1">
        <f t="shared" si="73"/>
        <v>13.237924008198688</v>
      </c>
      <c r="DA86">
        <f t="shared" si="76"/>
        <v>2031</v>
      </c>
      <c r="DB86">
        <f t="shared" si="74"/>
        <v>1588.5508809838425</v>
      </c>
      <c r="DC86">
        <v>1039.2655477599028</v>
      </c>
    </row>
    <row r="87" spans="1:107" x14ac:dyDescent="0.25">
      <c r="A87">
        <f t="shared" si="75"/>
        <v>2032</v>
      </c>
      <c r="B87" s="1">
        <v>2E-3</v>
      </c>
      <c r="C87" s="1">
        <f t="shared" si="77"/>
        <v>1.8000000000000002E-3</v>
      </c>
      <c r="D87" s="1">
        <v>1.8000000000000002E-3</v>
      </c>
      <c r="E87" s="1">
        <v>1.8000000000000002E-3</v>
      </c>
      <c r="F87" s="1">
        <v>1.8000000000000002E-3</v>
      </c>
      <c r="G87" s="1">
        <v>1.8000000000000002E-3</v>
      </c>
      <c r="H87" s="1">
        <v>1.8000000000000002E-3</v>
      </c>
      <c r="I87" s="1">
        <v>2.7000000000000001E-3</v>
      </c>
      <c r="J87" s="1">
        <v>2.7000000000000001E-3</v>
      </c>
      <c r="K87" s="1">
        <v>2.7000000000000001E-3</v>
      </c>
      <c r="L87" s="1">
        <v>3.6000000000000003E-3</v>
      </c>
      <c r="M87" s="1">
        <v>3.6000000000000003E-3</v>
      </c>
      <c r="N87" s="1">
        <v>3.6000000000000003E-3</v>
      </c>
      <c r="O87" s="1">
        <v>4.5000000000000005E-3</v>
      </c>
      <c r="P87" s="1">
        <v>4.5000000000000005E-3</v>
      </c>
      <c r="Q87" s="1">
        <v>5.4000000000000003E-3</v>
      </c>
      <c r="R87" s="1">
        <v>5.4000000000000003E-3</v>
      </c>
      <c r="S87" s="1">
        <v>6.3E-3</v>
      </c>
      <c r="T87" s="1">
        <v>6.3E-3</v>
      </c>
      <c r="U87" s="1">
        <v>7.2000000000000007E-3</v>
      </c>
      <c r="V87" s="1">
        <v>7.2000000000000007E-3</v>
      </c>
      <c r="W87" s="1">
        <f t="shared" si="70"/>
        <v>8.5499999999999986E-3</v>
      </c>
      <c r="X87" s="1">
        <v>8.5499999999999986E-3</v>
      </c>
      <c r="Y87" s="1">
        <v>9.4999999999999998E-3</v>
      </c>
      <c r="Z87" s="1">
        <v>9.4999999999999998E-3</v>
      </c>
      <c r="AA87" s="1">
        <v>1.0449999999999999E-2</v>
      </c>
      <c r="AB87" s="1">
        <v>1.14E-2</v>
      </c>
      <c r="AC87" s="1">
        <v>1.2349999999999998E-2</v>
      </c>
      <c r="AD87" s="1">
        <v>1.3299999999999999E-2</v>
      </c>
      <c r="AE87" s="1">
        <v>1.4249999999999999E-2</v>
      </c>
      <c r="AF87" s="1">
        <v>1.52E-2</v>
      </c>
      <c r="AG87" s="1">
        <v>1.6150000000000001E-2</v>
      </c>
      <c r="AH87" s="1">
        <v>1.7099999999999997E-2</v>
      </c>
      <c r="AI87" s="1">
        <v>1.805E-2</v>
      </c>
      <c r="AJ87" s="1">
        <v>1.9E-2</v>
      </c>
      <c r="AK87" s="1">
        <v>2.0899999999999998E-2</v>
      </c>
      <c r="AL87" s="1">
        <v>2.2800000000000001E-2</v>
      </c>
      <c r="AM87" s="1">
        <v>2.4699999999999996E-2</v>
      </c>
      <c r="AN87" s="1">
        <v>2.6599999999999999E-2</v>
      </c>
      <c r="AO87" s="1">
        <v>2.8499999999999998E-2</v>
      </c>
      <c r="AP87" s="1">
        <v>3.04E-2</v>
      </c>
      <c r="AQ87" s="1">
        <f t="shared" si="72"/>
        <v>4.1480000000000003E-2</v>
      </c>
      <c r="AR87" s="1">
        <v>4.3919999999999994E-2</v>
      </c>
      <c r="AS87" s="1">
        <v>4.6359999999999998E-2</v>
      </c>
      <c r="AT87" s="1">
        <v>4.8800000000000003E-2</v>
      </c>
      <c r="AU87" s="1">
        <v>5.4899999999999997E-2</v>
      </c>
      <c r="AV87" s="1">
        <v>6.0999999999999999E-2</v>
      </c>
      <c r="AW87" s="1">
        <v>6.7099999999999993E-2</v>
      </c>
      <c r="AX87" s="1">
        <v>7.3200000000000001E-2</v>
      </c>
      <c r="AY87" s="1">
        <v>7.9299999999999995E-2</v>
      </c>
      <c r="AZ87" s="1">
        <v>8.5400000000000004E-2</v>
      </c>
      <c r="BA87" s="1">
        <v>9.1499999999999998E-2</v>
      </c>
      <c r="BB87" s="1">
        <v>9.7600000000000006E-2</v>
      </c>
      <c r="BC87" s="1">
        <v>0.1037</v>
      </c>
      <c r="BD87" s="1">
        <v>0.10979999999999999</v>
      </c>
      <c r="BE87" s="1">
        <v>0.12809999999999999</v>
      </c>
      <c r="BF87" s="1">
        <v>0.13419999999999999</v>
      </c>
      <c r="BG87" s="1">
        <v>0.1464</v>
      </c>
      <c r="BH87" s="1">
        <v>0.16470000000000001</v>
      </c>
      <c r="BI87" s="1">
        <v>0.17689999999999997</v>
      </c>
      <c r="BJ87" s="1">
        <v>0.19520000000000001</v>
      </c>
      <c r="BK87" s="1">
        <v>0.2074</v>
      </c>
      <c r="BL87" s="1">
        <v>0.22569999999999998</v>
      </c>
      <c r="BM87" s="1">
        <v>0.24399999999999999</v>
      </c>
      <c r="BN87" s="1">
        <v>0.26229999999999998</v>
      </c>
      <c r="BO87" s="1">
        <v>0.28060000000000002</v>
      </c>
      <c r="BP87" s="1">
        <v>0.30499999999999999</v>
      </c>
      <c r="BQ87" s="1">
        <f t="shared" si="78"/>
        <v>0.32400000000000001</v>
      </c>
      <c r="BR87" s="1">
        <v>0.34799999999999998</v>
      </c>
      <c r="BS87" s="1">
        <v>0.38400000000000001</v>
      </c>
      <c r="BT87" s="1">
        <f t="shared" si="79"/>
        <v>0.40739999999999993</v>
      </c>
      <c r="BU87" s="1">
        <f t="shared" si="80"/>
        <v>0.423375</v>
      </c>
      <c r="BV87" s="1">
        <f t="shared" si="81"/>
        <v>0.44894999999999996</v>
      </c>
      <c r="BW87" s="1">
        <f t="shared" si="82"/>
        <v>0.47790000000000005</v>
      </c>
      <c r="BX87" s="1">
        <f t="shared" si="83"/>
        <v>0.49463040000000003</v>
      </c>
      <c r="BY87" s="1">
        <f t="shared" si="84"/>
        <v>0.52447500000000002</v>
      </c>
      <c r="BZ87" s="1">
        <f t="shared" si="85"/>
        <v>0.55717499999999998</v>
      </c>
      <c r="CA87" s="1">
        <f t="shared" si="86"/>
        <v>0.58279999999999998</v>
      </c>
      <c r="CB87" s="1">
        <f t="shared" si="87"/>
        <v>0.61104000000000003</v>
      </c>
      <c r="CC87" s="1">
        <f t="shared" si="88"/>
        <v>0.64597700000000002</v>
      </c>
      <c r="CD87" s="1">
        <f t="shared" si="89"/>
        <v>0.66518250000000001</v>
      </c>
      <c r="CE87" s="1">
        <f t="shared" si="90"/>
        <v>0.68645999999999996</v>
      </c>
      <c r="CF87" s="1">
        <f t="shared" ref="CF87:CF118" si="91">0.8076*B6</f>
        <v>0.74299199999999999</v>
      </c>
      <c r="CG87" s="1">
        <f>CF86*0.97</f>
        <v>0.7834035329527288</v>
      </c>
      <c r="CZ87" s="1">
        <f t="shared" si="73"/>
        <v>12.996070432952727</v>
      </c>
      <c r="DA87">
        <f t="shared" si="76"/>
        <v>2032</v>
      </c>
      <c r="DB87">
        <f t="shared" si="74"/>
        <v>1559.5284519543272</v>
      </c>
      <c r="DC87">
        <v>1045.5168935271058</v>
      </c>
    </row>
    <row r="88" spans="1:107" x14ac:dyDescent="0.25">
      <c r="A88">
        <f t="shared" si="75"/>
        <v>2033</v>
      </c>
      <c r="B88" s="1">
        <v>2E-3</v>
      </c>
      <c r="C88" s="1">
        <f t="shared" si="77"/>
        <v>1.8000000000000002E-3</v>
      </c>
      <c r="D88" s="1">
        <v>1.8000000000000002E-3</v>
      </c>
      <c r="E88" s="1">
        <v>1.8000000000000002E-3</v>
      </c>
      <c r="F88" s="1">
        <v>1.8000000000000002E-3</v>
      </c>
      <c r="G88" s="1">
        <v>1.8000000000000002E-3</v>
      </c>
      <c r="H88" s="1">
        <v>1.8000000000000002E-3</v>
      </c>
      <c r="I88" s="1">
        <v>1.8000000000000002E-3</v>
      </c>
      <c r="J88" s="1">
        <v>2.7000000000000001E-3</v>
      </c>
      <c r="K88" s="1">
        <v>2.7000000000000001E-3</v>
      </c>
      <c r="L88" s="1">
        <v>2.7000000000000001E-3</v>
      </c>
      <c r="M88" s="1">
        <v>3.6000000000000003E-3</v>
      </c>
      <c r="N88" s="1">
        <v>3.6000000000000003E-3</v>
      </c>
      <c r="O88" s="1">
        <v>3.6000000000000003E-3</v>
      </c>
      <c r="P88" s="1">
        <v>4.5000000000000005E-3</v>
      </c>
      <c r="Q88" s="1">
        <v>4.5000000000000005E-3</v>
      </c>
      <c r="R88" s="1">
        <v>5.4000000000000003E-3</v>
      </c>
      <c r="S88" s="1">
        <v>5.4000000000000003E-3</v>
      </c>
      <c r="T88" s="1">
        <v>6.3E-3</v>
      </c>
      <c r="U88" s="1">
        <v>6.3E-3</v>
      </c>
      <c r="V88" s="1">
        <v>7.2000000000000007E-3</v>
      </c>
      <c r="W88" s="1">
        <f t="shared" si="70"/>
        <v>7.6E-3</v>
      </c>
      <c r="X88" s="1">
        <v>8.5499999999999986E-3</v>
      </c>
      <c r="Y88" s="1">
        <v>8.5499999999999986E-3</v>
      </c>
      <c r="Z88" s="1">
        <v>9.4999999999999998E-3</v>
      </c>
      <c r="AA88" s="1">
        <v>9.4999999999999998E-3</v>
      </c>
      <c r="AB88" s="1">
        <v>1.0449999999999999E-2</v>
      </c>
      <c r="AC88" s="1">
        <v>1.14E-2</v>
      </c>
      <c r="AD88" s="1">
        <v>1.2349999999999998E-2</v>
      </c>
      <c r="AE88" s="1">
        <v>1.3299999999999999E-2</v>
      </c>
      <c r="AF88" s="1">
        <v>1.4249999999999999E-2</v>
      </c>
      <c r="AG88" s="1">
        <v>1.52E-2</v>
      </c>
      <c r="AH88" s="1">
        <v>1.6150000000000001E-2</v>
      </c>
      <c r="AI88" s="1">
        <v>1.7099999999999997E-2</v>
      </c>
      <c r="AJ88" s="1">
        <v>1.805E-2</v>
      </c>
      <c r="AK88" s="1">
        <v>1.9E-2</v>
      </c>
      <c r="AL88" s="1">
        <v>2.0899999999999998E-2</v>
      </c>
      <c r="AM88" s="1">
        <v>2.2800000000000001E-2</v>
      </c>
      <c r="AN88" s="1">
        <v>2.4699999999999996E-2</v>
      </c>
      <c r="AO88" s="1">
        <v>2.6599999999999999E-2</v>
      </c>
      <c r="AP88" s="1">
        <v>2.8499999999999998E-2</v>
      </c>
      <c r="AQ88" s="1">
        <f t="shared" si="72"/>
        <v>3.9039999999999998E-2</v>
      </c>
      <c r="AR88" s="1">
        <v>4.1480000000000003E-2</v>
      </c>
      <c r="AS88" s="1">
        <v>4.3919999999999994E-2</v>
      </c>
      <c r="AT88" s="1">
        <v>4.6359999999999998E-2</v>
      </c>
      <c r="AU88" s="1">
        <v>4.8800000000000003E-2</v>
      </c>
      <c r="AV88" s="1">
        <v>5.4899999999999997E-2</v>
      </c>
      <c r="AW88" s="1">
        <v>6.0999999999999999E-2</v>
      </c>
      <c r="AX88" s="1">
        <v>6.7099999999999993E-2</v>
      </c>
      <c r="AY88" s="1">
        <v>7.3200000000000001E-2</v>
      </c>
      <c r="AZ88" s="1">
        <v>7.9299999999999995E-2</v>
      </c>
      <c r="BA88" s="1">
        <v>8.5400000000000004E-2</v>
      </c>
      <c r="BB88" s="1">
        <v>9.1499999999999998E-2</v>
      </c>
      <c r="BC88" s="1">
        <v>9.7600000000000006E-2</v>
      </c>
      <c r="BD88" s="1">
        <v>0.1037</v>
      </c>
      <c r="BE88" s="1">
        <v>0.10979999999999999</v>
      </c>
      <c r="BF88" s="1">
        <v>0.12809999999999999</v>
      </c>
      <c r="BG88" s="1">
        <v>0.13419999999999999</v>
      </c>
      <c r="BH88" s="1">
        <v>0.1464</v>
      </c>
      <c r="BI88" s="1">
        <v>0.16470000000000001</v>
      </c>
      <c r="BJ88" s="1">
        <v>0.17689999999999997</v>
      </c>
      <c r="BK88" s="1">
        <v>0.19520000000000001</v>
      </c>
      <c r="BL88" s="1">
        <v>0.2074</v>
      </c>
      <c r="BM88" s="1">
        <v>0.22569999999999998</v>
      </c>
      <c r="BN88" s="1">
        <v>0.24399999999999999</v>
      </c>
      <c r="BO88" s="1">
        <v>0.26229999999999998</v>
      </c>
      <c r="BP88" s="1">
        <v>0.28060000000000002</v>
      </c>
      <c r="BQ88" s="1">
        <f t="shared" si="78"/>
        <v>0.3</v>
      </c>
      <c r="BR88" s="1">
        <v>0.32400000000000001</v>
      </c>
      <c r="BS88" s="1">
        <v>0.34799999999999998</v>
      </c>
      <c r="BT88" s="1">
        <f t="shared" si="79"/>
        <v>0.37247999999999998</v>
      </c>
      <c r="BU88" s="1">
        <f t="shared" si="80"/>
        <v>0.39515</v>
      </c>
      <c r="BV88" s="1">
        <f t="shared" si="81"/>
        <v>0.41062500000000002</v>
      </c>
      <c r="BW88" s="1">
        <f t="shared" si="82"/>
        <v>0.43541999999999997</v>
      </c>
      <c r="BX88" s="1">
        <f t="shared" si="83"/>
        <v>0.46371600000000002</v>
      </c>
      <c r="BY88" s="1">
        <f t="shared" si="84"/>
        <v>0.47952</v>
      </c>
      <c r="BZ88" s="1">
        <f t="shared" si="85"/>
        <v>0.50872499999999998</v>
      </c>
      <c r="CA88" s="1">
        <f t="shared" si="86"/>
        <v>0.54049999999999998</v>
      </c>
      <c r="CB88" s="1">
        <f t="shared" si="87"/>
        <v>0.56544000000000005</v>
      </c>
      <c r="CC88" s="1">
        <f t="shared" si="88"/>
        <v>0.59288300000000005</v>
      </c>
      <c r="CD88" s="1">
        <f t="shared" si="89"/>
        <v>0.62655899999999998</v>
      </c>
      <c r="CE88" s="1">
        <f t="shared" si="90"/>
        <v>0.62589000000000006</v>
      </c>
      <c r="CF88" s="1">
        <f t="shared" si="91"/>
        <v>0.68645999999999996</v>
      </c>
      <c r="CG88" s="1">
        <f t="shared" ref="CG88:CG119" si="92">0.7834*B6</f>
        <v>0.72072800000000004</v>
      </c>
      <c r="CH88" s="1">
        <f>CG87*0.97</f>
        <v>0.75990142696414686</v>
      </c>
      <c r="CZ88" s="1">
        <f t="shared" si="73"/>
        <v>12.750147426964146</v>
      </c>
      <c r="DA88">
        <f t="shared" si="76"/>
        <v>2033</v>
      </c>
      <c r="DB88">
        <f t="shared" si="74"/>
        <v>1530.0176912356976</v>
      </c>
      <c r="DC88">
        <v>1051.2697381212922</v>
      </c>
    </row>
    <row r="89" spans="1:107" x14ac:dyDescent="0.25">
      <c r="A89">
        <f t="shared" si="75"/>
        <v>2034</v>
      </c>
      <c r="B89" s="1">
        <v>1E-3</v>
      </c>
      <c r="C89" s="1">
        <f t="shared" si="77"/>
        <v>9.0000000000000008E-4</v>
      </c>
      <c r="D89" s="1">
        <v>1.8000000000000002E-3</v>
      </c>
      <c r="E89" s="1">
        <v>1.8000000000000002E-3</v>
      </c>
      <c r="F89" s="1">
        <v>1.8000000000000002E-3</v>
      </c>
      <c r="G89" s="1">
        <v>1.8000000000000002E-3</v>
      </c>
      <c r="H89" s="1">
        <v>1.8000000000000002E-3</v>
      </c>
      <c r="I89" s="1">
        <v>1.8000000000000002E-3</v>
      </c>
      <c r="J89" s="1">
        <v>1.8000000000000002E-3</v>
      </c>
      <c r="K89" s="1">
        <v>2.7000000000000001E-3</v>
      </c>
      <c r="L89" s="1">
        <v>2.7000000000000001E-3</v>
      </c>
      <c r="M89" s="1">
        <v>2.7000000000000001E-3</v>
      </c>
      <c r="N89" s="1">
        <v>3.6000000000000003E-3</v>
      </c>
      <c r="O89" s="1">
        <v>3.6000000000000003E-3</v>
      </c>
      <c r="P89" s="1">
        <v>3.6000000000000003E-3</v>
      </c>
      <c r="Q89" s="1">
        <v>4.5000000000000005E-3</v>
      </c>
      <c r="R89" s="1">
        <v>4.5000000000000005E-3</v>
      </c>
      <c r="S89" s="1">
        <v>5.4000000000000003E-3</v>
      </c>
      <c r="T89" s="1">
        <v>5.4000000000000003E-3</v>
      </c>
      <c r="U89" s="1">
        <v>6.3E-3</v>
      </c>
      <c r="V89" s="1">
        <v>6.3E-3</v>
      </c>
      <c r="W89" s="1">
        <f t="shared" si="70"/>
        <v>7.6E-3</v>
      </c>
      <c r="X89" s="1">
        <v>7.6E-3</v>
      </c>
      <c r="Y89" s="1">
        <v>8.5499999999999986E-3</v>
      </c>
      <c r="Z89" s="1">
        <v>8.5499999999999986E-3</v>
      </c>
      <c r="AA89" s="1">
        <v>9.4999999999999998E-3</v>
      </c>
      <c r="AB89" s="1">
        <v>9.4999999999999998E-3</v>
      </c>
      <c r="AC89" s="1">
        <v>1.0449999999999999E-2</v>
      </c>
      <c r="AD89" s="1">
        <v>1.14E-2</v>
      </c>
      <c r="AE89" s="1">
        <v>1.2349999999999998E-2</v>
      </c>
      <c r="AF89" s="1">
        <v>1.3299999999999999E-2</v>
      </c>
      <c r="AG89" s="1">
        <v>1.4249999999999999E-2</v>
      </c>
      <c r="AH89" s="1">
        <v>1.52E-2</v>
      </c>
      <c r="AI89" s="1">
        <v>1.6150000000000001E-2</v>
      </c>
      <c r="AJ89" s="1">
        <v>1.7099999999999997E-2</v>
      </c>
      <c r="AK89" s="1">
        <v>1.805E-2</v>
      </c>
      <c r="AL89" s="1">
        <v>1.9E-2</v>
      </c>
      <c r="AM89" s="1">
        <v>2.0899999999999998E-2</v>
      </c>
      <c r="AN89" s="1">
        <v>2.2800000000000001E-2</v>
      </c>
      <c r="AO89" s="1">
        <v>2.4699999999999996E-2</v>
      </c>
      <c r="AP89" s="1">
        <v>2.6599999999999999E-2</v>
      </c>
      <c r="AQ89" s="1">
        <f t="shared" si="72"/>
        <v>3.6600000000000001E-2</v>
      </c>
      <c r="AR89" s="1">
        <v>3.9039999999999998E-2</v>
      </c>
      <c r="AS89" s="1">
        <v>4.1480000000000003E-2</v>
      </c>
      <c r="AT89" s="1">
        <v>4.3919999999999994E-2</v>
      </c>
      <c r="AU89" s="1">
        <v>4.6359999999999998E-2</v>
      </c>
      <c r="AV89" s="1">
        <v>4.8800000000000003E-2</v>
      </c>
      <c r="AW89" s="1">
        <v>5.4899999999999997E-2</v>
      </c>
      <c r="AX89" s="1">
        <v>6.0999999999999999E-2</v>
      </c>
      <c r="AY89" s="1">
        <v>6.7099999999999993E-2</v>
      </c>
      <c r="AZ89" s="1">
        <v>7.3200000000000001E-2</v>
      </c>
      <c r="BA89" s="1">
        <v>7.9299999999999995E-2</v>
      </c>
      <c r="BB89" s="1">
        <v>8.5400000000000004E-2</v>
      </c>
      <c r="BC89" s="1">
        <v>9.1499999999999998E-2</v>
      </c>
      <c r="BD89" s="1">
        <v>9.7600000000000006E-2</v>
      </c>
      <c r="BE89" s="1">
        <v>0.1037</v>
      </c>
      <c r="BF89" s="1">
        <v>0.10979999999999999</v>
      </c>
      <c r="BG89" s="1">
        <v>0.12809999999999999</v>
      </c>
      <c r="BH89" s="1">
        <v>0.13419999999999999</v>
      </c>
      <c r="BI89" s="1">
        <v>0.1464</v>
      </c>
      <c r="BJ89" s="1">
        <v>0.16470000000000001</v>
      </c>
      <c r="BK89" s="1">
        <v>0.17689999999999997</v>
      </c>
      <c r="BL89" s="1">
        <v>0.19520000000000001</v>
      </c>
      <c r="BM89" s="1">
        <v>0.2074</v>
      </c>
      <c r="BN89" s="1">
        <v>0.22569999999999998</v>
      </c>
      <c r="BO89" s="1">
        <v>0.24399999999999999</v>
      </c>
      <c r="BP89" s="1">
        <v>0.26229999999999998</v>
      </c>
      <c r="BQ89" s="1">
        <f t="shared" si="78"/>
        <v>0.27600000000000002</v>
      </c>
      <c r="BR89" s="1">
        <v>0.3</v>
      </c>
      <c r="BS89" s="1">
        <v>0.32400000000000001</v>
      </c>
      <c r="BT89" s="1">
        <f t="shared" si="79"/>
        <v>0.33755999999999997</v>
      </c>
      <c r="BU89" s="1">
        <f t="shared" si="80"/>
        <v>0.36127999999999999</v>
      </c>
      <c r="BV89" s="1">
        <f t="shared" si="81"/>
        <v>0.38324999999999998</v>
      </c>
      <c r="BW89" s="1">
        <f t="shared" si="82"/>
        <v>0.39824999999999999</v>
      </c>
      <c r="BX89" s="1">
        <f t="shared" si="83"/>
        <v>0.42249680000000001</v>
      </c>
      <c r="BY89" s="1">
        <f t="shared" si="84"/>
        <v>0.44955000000000001</v>
      </c>
      <c r="BZ89" s="1">
        <f t="shared" si="85"/>
        <v>0.46511999999999998</v>
      </c>
      <c r="CA89" s="1">
        <f t="shared" si="86"/>
        <v>0.49349999999999999</v>
      </c>
      <c r="CB89" s="1">
        <f t="shared" si="87"/>
        <v>0.52439999999999998</v>
      </c>
      <c r="CC89" s="1">
        <f t="shared" si="88"/>
        <v>0.54863799999999996</v>
      </c>
      <c r="CD89" s="1">
        <f t="shared" si="89"/>
        <v>0.57506100000000004</v>
      </c>
      <c r="CE89" s="1">
        <f t="shared" si="90"/>
        <v>0.58954799999999996</v>
      </c>
      <c r="CF89" s="1">
        <f t="shared" si="91"/>
        <v>0.62589000000000006</v>
      </c>
      <c r="CG89" s="1">
        <f t="shared" si="92"/>
        <v>0.66588999999999998</v>
      </c>
      <c r="CH89" s="1">
        <f t="shared" ref="CH89:CH120" si="93">0.7599*B6</f>
        <v>0.69910800000000006</v>
      </c>
      <c r="CI89" s="1">
        <f>CH88*0.97</f>
        <v>0.73710438415522239</v>
      </c>
      <c r="CZ89" s="1">
        <f t="shared" si="73"/>
        <v>12.499596184155221</v>
      </c>
      <c r="DA89">
        <f t="shared" si="76"/>
        <v>2034</v>
      </c>
      <c r="DB89">
        <f t="shared" si="74"/>
        <v>1499.9515420986265</v>
      </c>
      <c r="DC89">
        <v>1056.5579659776536</v>
      </c>
    </row>
    <row r="90" spans="1:107" x14ac:dyDescent="0.25">
      <c r="A90">
        <f t="shared" si="75"/>
        <v>2035</v>
      </c>
      <c r="B90" s="1">
        <v>1E-3</v>
      </c>
      <c r="C90" s="1">
        <f t="shared" si="77"/>
        <v>9.0000000000000008E-4</v>
      </c>
      <c r="D90" s="1">
        <v>9.0000000000000008E-4</v>
      </c>
      <c r="E90" s="1">
        <v>1.8000000000000002E-3</v>
      </c>
      <c r="F90" s="1">
        <v>1.8000000000000002E-3</v>
      </c>
      <c r="G90" s="1">
        <v>1.8000000000000002E-3</v>
      </c>
      <c r="H90" s="1">
        <v>1.8000000000000002E-3</v>
      </c>
      <c r="I90" s="1">
        <v>1.8000000000000002E-3</v>
      </c>
      <c r="J90" s="1">
        <v>1.8000000000000002E-3</v>
      </c>
      <c r="K90" s="1">
        <v>1.8000000000000002E-3</v>
      </c>
      <c r="L90" s="1">
        <v>2.7000000000000001E-3</v>
      </c>
      <c r="M90" s="1">
        <v>2.7000000000000001E-3</v>
      </c>
      <c r="N90" s="1">
        <v>2.7000000000000001E-3</v>
      </c>
      <c r="O90" s="1">
        <v>3.6000000000000003E-3</v>
      </c>
      <c r="P90" s="1">
        <v>3.6000000000000003E-3</v>
      </c>
      <c r="Q90" s="1">
        <v>3.6000000000000003E-3</v>
      </c>
      <c r="R90" s="1">
        <v>4.5000000000000005E-3</v>
      </c>
      <c r="S90" s="1">
        <v>4.5000000000000005E-3</v>
      </c>
      <c r="T90" s="1">
        <v>5.4000000000000003E-3</v>
      </c>
      <c r="U90" s="1">
        <v>5.4000000000000003E-3</v>
      </c>
      <c r="V90" s="1">
        <v>6.3E-3</v>
      </c>
      <c r="W90" s="1">
        <f t="shared" si="70"/>
        <v>6.6499999999999997E-3</v>
      </c>
      <c r="X90" s="1">
        <v>7.6E-3</v>
      </c>
      <c r="Y90" s="1">
        <v>7.6E-3</v>
      </c>
      <c r="Z90" s="1">
        <v>8.5499999999999986E-3</v>
      </c>
      <c r="AA90" s="1">
        <v>8.5499999999999986E-3</v>
      </c>
      <c r="AB90" s="1">
        <v>9.4999999999999998E-3</v>
      </c>
      <c r="AC90" s="1">
        <v>9.4999999999999998E-3</v>
      </c>
      <c r="AD90" s="1">
        <v>1.0449999999999999E-2</v>
      </c>
      <c r="AE90" s="1">
        <v>1.14E-2</v>
      </c>
      <c r="AF90" s="1">
        <v>1.2349999999999998E-2</v>
      </c>
      <c r="AG90" s="1">
        <v>1.3299999999999999E-2</v>
      </c>
      <c r="AH90" s="1">
        <v>1.4249999999999999E-2</v>
      </c>
      <c r="AI90" s="1">
        <v>1.52E-2</v>
      </c>
      <c r="AJ90" s="1">
        <v>1.6150000000000001E-2</v>
      </c>
      <c r="AK90" s="1">
        <v>1.7099999999999997E-2</v>
      </c>
      <c r="AL90" s="1">
        <v>1.805E-2</v>
      </c>
      <c r="AM90" s="1">
        <v>1.9E-2</v>
      </c>
      <c r="AN90" s="1">
        <v>2.0899999999999998E-2</v>
      </c>
      <c r="AO90" s="1">
        <v>2.2800000000000001E-2</v>
      </c>
      <c r="AP90" s="1">
        <v>2.4699999999999996E-2</v>
      </c>
      <c r="AQ90" s="1">
        <f t="shared" si="72"/>
        <v>3.4160000000000003E-2</v>
      </c>
      <c r="AR90" s="1">
        <v>3.6600000000000001E-2</v>
      </c>
      <c r="AS90" s="1">
        <v>3.9039999999999998E-2</v>
      </c>
      <c r="AT90" s="1">
        <v>4.1480000000000003E-2</v>
      </c>
      <c r="AU90" s="1">
        <v>4.3919999999999994E-2</v>
      </c>
      <c r="AV90" s="1">
        <v>4.6359999999999998E-2</v>
      </c>
      <c r="AW90" s="1">
        <v>4.8800000000000003E-2</v>
      </c>
      <c r="AX90" s="1">
        <v>5.4899999999999997E-2</v>
      </c>
      <c r="AY90" s="1">
        <v>6.0999999999999999E-2</v>
      </c>
      <c r="AZ90" s="1">
        <v>6.7099999999999993E-2</v>
      </c>
      <c r="BA90" s="1">
        <v>7.3200000000000001E-2</v>
      </c>
      <c r="BB90" s="1">
        <v>7.9299999999999995E-2</v>
      </c>
      <c r="BC90" s="1">
        <v>8.5400000000000004E-2</v>
      </c>
      <c r="BD90" s="1">
        <v>9.1499999999999998E-2</v>
      </c>
      <c r="BE90" s="1">
        <v>9.7600000000000006E-2</v>
      </c>
      <c r="BF90" s="1">
        <v>0.1037</v>
      </c>
      <c r="BG90" s="1">
        <v>0.10979999999999999</v>
      </c>
      <c r="BH90" s="1">
        <v>0.12809999999999999</v>
      </c>
      <c r="BI90" s="1">
        <v>0.13419999999999999</v>
      </c>
      <c r="BJ90" s="1">
        <v>0.1464</v>
      </c>
      <c r="BK90" s="1">
        <v>0.16470000000000001</v>
      </c>
      <c r="BL90" s="1">
        <v>0.17689999999999997</v>
      </c>
      <c r="BM90" s="1">
        <v>0.19520000000000001</v>
      </c>
      <c r="BN90" s="1">
        <v>0.2074</v>
      </c>
      <c r="BO90" s="1">
        <v>0.22569999999999998</v>
      </c>
      <c r="BP90" s="1">
        <v>0.24399999999999999</v>
      </c>
      <c r="BQ90" s="1">
        <f t="shared" si="78"/>
        <v>0.25800000000000001</v>
      </c>
      <c r="BR90" s="1">
        <v>0.27600000000000002</v>
      </c>
      <c r="BS90" s="1">
        <v>0.3</v>
      </c>
      <c r="BT90" s="1">
        <f t="shared" si="79"/>
        <v>0.31428</v>
      </c>
      <c r="BU90" s="1">
        <f t="shared" si="80"/>
        <v>0.32740999999999998</v>
      </c>
      <c r="BV90" s="1">
        <f t="shared" si="81"/>
        <v>0.35039999999999999</v>
      </c>
      <c r="BW90" s="1">
        <f t="shared" si="82"/>
        <v>0.37169999999999997</v>
      </c>
      <c r="BX90" s="1">
        <f t="shared" si="83"/>
        <v>0.38643000000000005</v>
      </c>
      <c r="BY90" s="1">
        <f t="shared" si="84"/>
        <v>0.40958999999999995</v>
      </c>
      <c r="BZ90" s="1">
        <f t="shared" si="85"/>
        <v>0.43604999999999999</v>
      </c>
      <c r="CA90" s="1">
        <f t="shared" si="86"/>
        <v>0.45119999999999993</v>
      </c>
      <c r="CB90" s="1">
        <f t="shared" si="87"/>
        <v>0.47880000000000006</v>
      </c>
      <c r="CC90" s="1">
        <f t="shared" si="88"/>
        <v>0.50881749999999992</v>
      </c>
      <c r="CD90" s="1">
        <f t="shared" si="89"/>
        <v>0.53214600000000001</v>
      </c>
      <c r="CE90" s="1">
        <f t="shared" si="90"/>
        <v>0.54109200000000002</v>
      </c>
      <c r="CF90" s="1">
        <f t="shared" si="91"/>
        <v>0.58954799999999996</v>
      </c>
      <c r="CG90" s="1">
        <f t="shared" si="92"/>
        <v>0.60713499999999998</v>
      </c>
      <c r="CH90" s="1">
        <f t="shared" si="93"/>
        <v>0.64591500000000002</v>
      </c>
      <c r="CI90" s="1">
        <f t="shared" ref="CI90:CI121" si="94">0.737*B6</f>
        <v>0.67803999999999998</v>
      </c>
      <c r="CJ90" s="1">
        <f>CI89*0.97</f>
        <v>0.71499125263056573</v>
      </c>
      <c r="CZ90" s="1">
        <f t="shared" si="73"/>
        <v>12.247004752630563</v>
      </c>
      <c r="DA90">
        <f t="shared" si="76"/>
        <v>2035</v>
      </c>
      <c r="DB90">
        <f t="shared" si="74"/>
        <v>1469.6405703156674</v>
      </c>
      <c r="DC90">
        <v>1061.4114708983243</v>
      </c>
    </row>
    <row r="91" spans="1:107" x14ac:dyDescent="0.25">
      <c r="A91">
        <f t="shared" si="75"/>
        <v>2036</v>
      </c>
      <c r="B91" s="1">
        <v>1E-3</v>
      </c>
      <c r="C91" s="1">
        <f t="shared" si="77"/>
        <v>9.0000000000000008E-4</v>
      </c>
      <c r="D91" s="1">
        <v>9.0000000000000008E-4</v>
      </c>
      <c r="E91" s="1">
        <v>9.0000000000000008E-4</v>
      </c>
      <c r="F91" s="1">
        <v>1.8000000000000002E-3</v>
      </c>
      <c r="G91" s="1">
        <v>1.8000000000000002E-3</v>
      </c>
      <c r="H91" s="1">
        <v>1.8000000000000002E-3</v>
      </c>
      <c r="I91" s="1">
        <v>1.8000000000000002E-3</v>
      </c>
      <c r="J91" s="1">
        <v>1.8000000000000002E-3</v>
      </c>
      <c r="K91" s="1">
        <v>1.8000000000000002E-3</v>
      </c>
      <c r="L91" s="1">
        <v>1.8000000000000002E-3</v>
      </c>
      <c r="M91" s="1">
        <v>2.7000000000000001E-3</v>
      </c>
      <c r="N91" s="1">
        <v>2.7000000000000001E-3</v>
      </c>
      <c r="O91" s="1">
        <v>2.7000000000000001E-3</v>
      </c>
      <c r="P91" s="1">
        <v>3.6000000000000003E-3</v>
      </c>
      <c r="Q91" s="1">
        <v>3.6000000000000003E-3</v>
      </c>
      <c r="R91" s="1">
        <v>3.6000000000000003E-3</v>
      </c>
      <c r="S91" s="1">
        <v>4.5000000000000005E-3</v>
      </c>
      <c r="T91" s="1">
        <v>4.5000000000000005E-3</v>
      </c>
      <c r="U91" s="1">
        <v>5.4000000000000003E-3</v>
      </c>
      <c r="V91" s="1">
        <v>5.4000000000000003E-3</v>
      </c>
      <c r="W91" s="1">
        <f t="shared" si="70"/>
        <v>6.6499999999999997E-3</v>
      </c>
      <c r="X91" s="1">
        <v>6.6499999999999997E-3</v>
      </c>
      <c r="Y91" s="1">
        <v>7.6E-3</v>
      </c>
      <c r="Z91" s="1">
        <v>7.6E-3</v>
      </c>
      <c r="AA91" s="1">
        <v>8.5499999999999986E-3</v>
      </c>
      <c r="AB91" s="1">
        <v>8.5499999999999986E-3</v>
      </c>
      <c r="AC91" s="1">
        <v>9.4999999999999998E-3</v>
      </c>
      <c r="AD91" s="1">
        <v>9.4999999999999998E-3</v>
      </c>
      <c r="AE91" s="1">
        <v>1.0449999999999999E-2</v>
      </c>
      <c r="AF91" s="1">
        <v>1.14E-2</v>
      </c>
      <c r="AG91" s="1">
        <v>1.2349999999999998E-2</v>
      </c>
      <c r="AH91" s="1">
        <v>1.3299999999999999E-2</v>
      </c>
      <c r="AI91" s="1">
        <v>1.4249999999999999E-2</v>
      </c>
      <c r="AJ91" s="1">
        <v>1.52E-2</v>
      </c>
      <c r="AK91" s="1">
        <v>1.6150000000000001E-2</v>
      </c>
      <c r="AL91" s="1">
        <v>1.7099999999999997E-2</v>
      </c>
      <c r="AM91" s="1">
        <v>1.805E-2</v>
      </c>
      <c r="AN91" s="1">
        <v>1.9E-2</v>
      </c>
      <c r="AO91" s="1">
        <v>2.0899999999999998E-2</v>
      </c>
      <c r="AP91" s="1">
        <v>2.2800000000000001E-2</v>
      </c>
      <c r="AQ91" s="1">
        <f t="shared" si="72"/>
        <v>3.1719999999999998E-2</v>
      </c>
      <c r="AR91" s="1">
        <v>3.4160000000000003E-2</v>
      </c>
      <c r="AS91" s="1">
        <v>3.6600000000000001E-2</v>
      </c>
      <c r="AT91" s="1">
        <v>3.9039999999999998E-2</v>
      </c>
      <c r="AU91" s="1">
        <v>4.1480000000000003E-2</v>
      </c>
      <c r="AV91" s="1">
        <v>4.3919999999999994E-2</v>
      </c>
      <c r="AW91" s="1">
        <v>4.6359999999999998E-2</v>
      </c>
      <c r="AX91" s="1">
        <v>4.8800000000000003E-2</v>
      </c>
      <c r="AY91" s="1">
        <v>5.4899999999999997E-2</v>
      </c>
      <c r="AZ91" s="1">
        <v>6.0999999999999999E-2</v>
      </c>
      <c r="BA91" s="1">
        <v>6.7099999999999993E-2</v>
      </c>
      <c r="BB91" s="1">
        <v>7.3200000000000001E-2</v>
      </c>
      <c r="BC91" s="1">
        <v>7.9299999999999995E-2</v>
      </c>
      <c r="BD91" s="1">
        <v>8.5400000000000004E-2</v>
      </c>
      <c r="BE91" s="1">
        <v>9.1499999999999998E-2</v>
      </c>
      <c r="BF91" s="1">
        <v>9.7600000000000006E-2</v>
      </c>
      <c r="BG91" s="1">
        <v>0.1037</v>
      </c>
      <c r="BH91" s="1">
        <v>0.10979999999999999</v>
      </c>
      <c r="BI91" s="1">
        <v>0.12809999999999999</v>
      </c>
      <c r="BJ91" s="1">
        <v>0.13419999999999999</v>
      </c>
      <c r="BK91" s="1">
        <v>0.1464</v>
      </c>
      <c r="BL91" s="1">
        <v>0.16470000000000001</v>
      </c>
      <c r="BM91" s="1">
        <v>0.17689999999999997</v>
      </c>
      <c r="BN91" s="1">
        <v>0.19520000000000001</v>
      </c>
      <c r="BO91" s="1">
        <v>0.2074</v>
      </c>
      <c r="BP91" s="1">
        <v>0.22569999999999998</v>
      </c>
      <c r="BQ91" s="1">
        <f t="shared" si="78"/>
        <v>0.24</v>
      </c>
      <c r="BR91" s="1">
        <v>0.25800000000000001</v>
      </c>
      <c r="BS91" s="1">
        <v>0.27600000000000002</v>
      </c>
      <c r="BT91" s="1">
        <f t="shared" si="79"/>
        <v>0.29099999999999998</v>
      </c>
      <c r="BU91" s="1">
        <f t="shared" si="80"/>
        <v>0.30483000000000005</v>
      </c>
      <c r="BV91" s="1">
        <f t="shared" si="81"/>
        <v>0.31754999999999994</v>
      </c>
      <c r="BW91" s="1">
        <f t="shared" si="82"/>
        <v>0.33984000000000003</v>
      </c>
      <c r="BX91" s="1">
        <f t="shared" si="83"/>
        <v>0.36066799999999999</v>
      </c>
      <c r="BY91" s="1">
        <f t="shared" si="84"/>
        <v>0.37462499999999999</v>
      </c>
      <c r="BZ91" s="1">
        <f t="shared" si="85"/>
        <v>0.39728999999999998</v>
      </c>
      <c r="CA91" s="1">
        <f t="shared" si="86"/>
        <v>0.42299999999999999</v>
      </c>
      <c r="CB91" s="1">
        <f t="shared" si="87"/>
        <v>0.43775999999999998</v>
      </c>
      <c r="CC91" s="1">
        <f t="shared" si="88"/>
        <v>0.46457250000000005</v>
      </c>
      <c r="CD91" s="1">
        <f t="shared" si="89"/>
        <v>0.49352249999999992</v>
      </c>
      <c r="CE91" s="1">
        <f t="shared" si="90"/>
        <v>0.50071199999999993</v>
      </c>
      <c r="CF91" s="1">
        <f t="shared" si="91"/>
        <v>0.54109200000000002</v>
      </c>
      <c r="CG91" s="1">
        <f t="shared" si="92"/>
        <v>0.571882</v>
      </c>
      <c r="CH91" s="1">
        <f t="shared" si="93"/>
        <v>0.58892250000000002</v>
      </c>
      <c r="CI91" s="1">
        <f t="shared" si="94"/>
        <v>0.62644999999999995</v>
      </c>
      <c r="CJ91" s="1">
        <f t="shared" ref="CJ91:CJ122" si="95">0.71499*B6</f>
        <v>0.65779080000000001</v>
      </c>
      <c r="CK91" s="1">
        <f>CJ90*0.97</f>
        <v>0.69354151505164874</v>
      </c>
      <c r="CZ91" s="1">
        <f t="shared" si="73"/>
        <v>11.992778815051649</v>
      </c>
      <c r="DA91">
        <f t="shared" si="76"/>
        <v>2036</v>
      </c>
      <c r="DB91">
        <f t="shared" si="74"/>
        <v>1439.1334578061978</v>
      </c>
      <c r="DC91">
        <v>1065.8804254713746</v>
      </c>
    </row>
    <row r="92" spans="1:107" x14ac:dyDescent="0.25">
      <c r="A92">
        <f t="shared" si="75"/>
        <v>2037</v>
      </c>
      <c r="B92" s="1">
        <v>1E-3</v>
      </c>
      <c r="C92" s="1">
        <f t="shared" si="77"/>
        <v>9.0000000000000008E-4</v>
      </c>
      <c r="D92" s="1">
        <v>9.0000000000000008E-4</v>
      </c>
      <c r="E92" s="1">
        <v>9.0000000000000008E-4</v>
      </c>
      <c r="F92" s="1">
        <v>9.0000000000000008E-4</v>
      </c>
      <c r="G92" s="1">
        <v>1.8000000000000002E-3</v>
      </c>
      <c r="H92" s="1">
        <v>1.8000000000000002E-3</v>
      </c>
      <c r="I92" s="1">
        <v>1.8000000000000002E-3</v>
      </c>
      <c r="J92" s="1">
        <v>1.8000000000000002E-3</v>
      </c>
      <c r="K92" s="1">
        <v>1.8000000000000002E-3</v>
      </c>
      <c r="L92" s="1">
        <v>1.8000000000000002E-3</v>
      </c>
      <c r="M92" s="1">
        <v>1.8000000000000002E-3</v>
      </c>
      <c r="N92" s="1">
        <v>2.7000000000000001E-3</v>
      </c>
      <c r="O92" s="1">
        <v>2.7000000000000001E-3</v>
      </c>
      <c r="P92" s="1">
        <v>2.7000000000000001E-3</v>
      </c>
      <c r="Q92" s="1">
        <v>3.6000000000000003E-3</v>
      </c>
      <c r="R92" s="1">
        <v>3.6000000000000003E-3</v>
      </c>
      <c r="S92" s="1">
        <v>3.6000000000000003E-3</v>
      </c>
      <c r="T92" s="1">
        <v>4.5000000000000005E-3</v>
      </c>
      <c r="U92" s="1">
        <v>4.5000000000000005E-3</v>
      </c>
      <c r="V92" s="1">
        <v>5.4000000000000003E-3</v>
      </c>
      <c r="W92" s="1">
        <f t="shared" si="70"/>
        <v>5.7000000000000002E-3</v>
      </c>
      <c r="X92" s="1">
        <v>6.6499999999999997E-3</v>
      </c>
      <c r="Y92" s="1">
        <v>6.6499999999999997E-3</v>
      </c>
      <c r="Z92" s="1">
        <v>7.6E-3</v>
      </c>
      <c r="AA92" s="1">
        <v>7.6E-3</v>
      </c>
      <c r="AB92" s="1">
        <v>8.5499999999999986E-3</v>
      </c>
      <c r="AC92" s="1">
        <v>8.5499999999999986E-3</v>
      </c>
      <c r="AD92" s="1">
        <v>9.4999999999999998E-3</v>
      </c>
      <c r="AE92" s="1">
        <v>9.4999999999999998E-3</v>
      </c>
      <c r="AF92" s="1">
        <v>1.0449999999999999E-2</v>
      </c>
      <c r="AG92" s="1">
        <v>1.14E-2</v>
      </c>
      <c r="AH92" s="1">
        <v>1.2349999999999998E-2</v>
      </c>
      <c r="AI92" s="1">
        <v>1.3299999999999999E-2</v>
      </c>
      <c r="AJ92" s="1">
        <v>1.4249999999999999E-2</v>
      </c>
      <c r="AK92" s="1">
        <v>1.52E-2</v>
      </c>
      <c r="AL92" s="1">
        <v>1.6150000000000001E-2</v>
      </c>
      <c r="AM92" s="1">
        <v>1.7099999999999997E-2</v>
      </c>
      <c r="AN92" s="1">
        <v>1.805E-2</v>
      </c>
      <c r="AO92" s="1">
        <v>1.9E-2</v>
      </c>
      <c r="AP92" s="1">
        <v>2.0899999999999998E-2</v>
      </c>
      <c r="AQ92" s="1">
        <f t="shared" si="72"/>
        <v>2.928E-2</v>
      </c>
      <c r="AR92" s="1">
        <v>3.1719999999999998E-2</v>
      </c>
      <c r="AS92" s="1">
        <v>3.4160000000000003E-2</v>
      </c>
      <c r="AT92" s="1">
        <v>3.6600000000000001E-2</v>
      </c>
      <c r="AU92" s="1">
        <v>3.9039999999999998E-2</v>
      </c>
      <c r="AV92" s="1">
        <v>4.1480000000000003E-2</v>
      </c>
      <c r="AW92" s="1">
        <v>4.3919999999999994E-2</v>
      </c>
      <c r="AX92" s="1">
        <v>4.6359999999999998E-2</v>
      </c>
      <c r="AY92" s="1">
        <v>4.8800000000000003E-2</v>
      </c>
      <c r="AZ92" s="1">
        <v>5.4899999999999997E-2</v>
      </c>
      <c r="BA92" s="1">
        <v>6.0999999999999999E-2</v>
      </c>
      <c r="BB92" s="1">
        <v>6.7099999999999993E-2</v>
      </c>
      <c r="BC92" s="1">
        <v>7.3200000000000001E-2</v>
      </c>
      <c r="BD92" s="1">
        <v>7.9299999999999995E-2</v>
      </c>
      <c r="BE92" s="1">
        <v>8.5400000000000004E-2</v>
      </c>
      <c r="BF92" s="1">
        <v>9.1499999999999998E-2</v>
      </c>
      <c r="BG92" s="1">
        <v>9.7600000000000006E-2</v>
      </c>
      <c r="BH92" s="1">
        <v>0.1037</v>
      </c>
      <c r="BI92" s="1">
        <v>0.10979999999999999</v>
      </c>
      <c r="BJ92" s="1">
        <v>0.12809999999999999</v>
      </c>
      <c r="BK92" s="1">
        <v>0.13419999999999999</v>
      </c>
      <c r="BL92" s="1">
        <v>0.1464</v>
      </c>
      <c r="BM92" s="1">
        <v>0.16470000000000001</v>
      </c>
      <c r="BN92" s="1">
        <v>0.17689999999999997</v>
      </c>
      <c r="BO92" s="1">
        <v>0.19520000000000001</v>
      </c>
      <c r="BP92" s="1">
        <v>0.2074</v>
      </c>
      <c r="BQ92" s="1">
        <f t="shared" si="78"/>
        <v>0.222</v>
      </c>
      <c r="BR92" s="1">
        <v>0.24</v>
      </c>
      <c r="BS92" s="1">
        <v>0.25800000000000001</v>
      </c>
      <c r="BT92" s="1">
        <f t="shared" si="79"/>
        <v>0.26772000000000001</v>
      </c>
      <c r="BU92" s="1">
        <f t="shared" si="80"/>
        <v>0.28225</v>
      </c>
      <c r="BV92" s="1">
        <f t="shared" si="81"/>
        <v>0.29565000000000002</v>
      </c>
      <c r="BW92" s="1">
        <f t="shared" si="82"/>
        <v>0.30797999999999998</v>
      </c>
      <c r="BX92" s="1">
        <f t="shared" si="83"/>
        <v>0.32975360000000004</v>
      </c>
      <c r="BY92" s="1">
        <f t="shared" si="84"/>
        <v>0.34964999999999996</v>
      </c>
      <c r="BZ92" s="1">
        <f t="shared" si="85"/>
        <v>0.363375</v>
      </c>
      <c r="CA92" s="1">
        <f t="shared" si="86"/>
        <v>0.38539999999999996</v>
      </c>
      <c r="CB92" s="1">
        <f t="shared" si="87"/>
        <v>0.41040000000000004</v>
      </c>
      <c r="CC92" s="1">
        <f t="shared" si="88"/>
        <v>0.42475200000000002</v>
      </c>
      <c r="CD92" s="1">
        <f t="shared" si="89"/>
        <v>0.45060749999999999</v>
      </c>
      <c r="CE92" s="1">
        <f t="shared" si="90"/>
        <v>0.46436999999999995</v>
      </c>
      <c r="CF92" s="1">
        <f t="shared" si="91"/>
        <v>0.50071199999999993</v>
      </c>
      <c r="CG92" s="1">
        <f t="shared" si="92"/>
        <v>0.52487800000000007</v>
      </c>
      <c r="CH92" s="1">
        <f t="shared" si="93"/>
        <v>0.55472699999999997</v>
      </c>
      <c r="CI92" s="1">
        <f t="shared" si="94"/>
        <v>0.57117499999999999</v>
      </c>
      <c r="CJ92" s="1">
        <f t="shared" si="95"/>
        <v>0.60774150000000005</v>
      </c>
      <c r="CK92" s="1">
        <f t="shared" ref="CK92:CK123" si="96">0.6935*B6</f>
        <v>0.63802000000000003</v>
      </c>
      <c r="CL92" s="1">
        <f>CK91*0.97</f>
        <v>0.67273526960009922</v>
      </c>
      <c r="CZ92" s="1">
        <f t="shared" si="73"/>
        <v>11.737606869600096</v>
      </c>
      <c r="DA92">
        <f t="shared" si="76"/>
        <v>2037</v>
      </c>
      <c r="DB92">
        <f t="shared" si="74"/>
        <v>1408.5128243520116</v>
      </c>
      <c r="DC92">
        <v>1069.9908505072335</v>
      </c>
    </row>
    <row r="93" spans="1:107" x14ac:dyDescent="0.25">
      <c r="A93">
        <f t="shared" si="75"/>
        <v>2038</v>
      </c>
      <c r="B93" s="1">
        <v>1E-3</v>
      </c>
      <c r="C93" s="1">
        <f t="shared" si="77"/>
        <v>9.0000000000000008E-4</v>
      </c>
      <c r="D93" s="1">
        <v>9.0000000000000008E-4</v>
      </c>
      <c r="E93" s="1">
        <v>9.0000000000000008E-4</v>
      </c>
      <c r="F93" s="1">
        <v>9.0000000000000008E-4</v>
      </c>
      <c r="G93" s="1">
        <v>9.0000000000000008E-4</v>
      </c>
      <c r="H93" s="1">
        <v>1.8000000000000002E-3</v>
      </c>
      <c r="I93" s="1">
        <v>1.8000000000000002E-3</v>
      </c>
      <c r="J93" s="1">
        <v>1.8000000000000002E-3</v>
      </c>
      <c r="K93" s="1">
        <v>1.8000000000000002E-3</v>
      </c>
      <c r="L93" s="1">
        <v>1.8000000000000002E-3</v>
      </c>
      <c r="M93" s="1">
        <v>1.8000000000000002E-3</v>
      </c>
      <c r="N93" s="1">
        <v>1.8000000000000002E-3</v>
      </c>
      <c r="O93" s="1">
        <v>2.7000000000000001E-3</v>
      </c>
      <c r="P93" s="1">
        <v>2.7000000000000001E-3</v>
      </c>
      <c r="Q93" s="1">
        <v>2.7000000000000001E-3</v>
      </c>
      <c r="R93" s="1">
        <v>3.6000000000000003E-3</v>
      </c>
      <c r="S93" s="1">
        <v>3.6000000000000003E-3</v>
      </c>
      <c r="T93" s="1">
        <v>3.6000000000000003E-3</v>
      </c>
      <c r="U93" s="1">
        <v>4.5000000000000005E-3</v>
      </c>
      <c r="V93" s="1">
        <v>4.5000000000000005E-3</v>
      </c>
      <c r="W93" s="1">
        <f t="shared" si="70"/>
        <v>5.7000000000000002E-3</v>
      </c>
      <c r="X93" s="1">
        <v>5.7000000000000002E-3</v>
      </c>
      <c r="Y93" s="1">
        <v>6.6499999999999997E-3</v>
      </c>
      <c r="Z93" s="1">
        <v>6.6499999999999997E-3</v>
      </c>
      <c r="AA93" s="1">
        <v>7.6E-3</v>
      </c>
      <c r="AB93" s="1">
        <v>7.6E-3</v>
      </c>
      <c r="AC93" s="1">
        <v>8.5499999999999986E-3</v>
      </c>
      <c r="AD93" s="1">
        <v>8.5499999999999986E-3</v>
      </c>
      <c r="AE93" s="1">
        <v>9.4999999999999998E-3</v>
      </c>
      <c r="AF93" s="1">
        <v>9.4999999999999998E-3</v>
      </c>
      <c r="AG93" s="1">
        <v>1.0449999999999999E-2</v>
      </c>
      <c r="AH93" s="1">
        <v>1.14E-2</v>
      </c>
      <c r="AI93" s="1">
        <v>1.2349999999999998E-2</v>
      </c>
      <c r="AJ93" s="1">
        <v>1.3299999999999999E-2</v>
      </c>
      <c r="AK93" s="1">
        <v>1.4249999999999999E-2</v>
      </c>
      <c r="AL93" s="1">
        <v>1.52E-2</v>
      </c>
      <c r="AM93" s="1">
        <v>1.6150000000000001E-2</v>
      </c>
      <c r="AN93" s="1">
        <v>1.7099999999999997E-2</v>
      </c>
      <c r="AO93" s="1">
        <v>1.805E-2</v>
      </c>
      <c r="AP93" s="1">
        <v>1.9E-2</v>
      </c>
      <c r="AQ93" s="1">
        <f t="shared" si="72"/>
        <v>2.6839999999999999E-2</v>
      </c>
      <c r="AR93" s="1">
        <v>2.928E-2</v>
      </c>
      <c r="AS93" s="1">
        <v>3.1719999999999998E-2</v>
      </c>
      <c r="AT93" s="1">
        <v>3.4160000000000003E-2</v>
      </c>
      <c r="AU93" s="1">
        <v>3.6600000000000001E-2</v>
      </c>
      <c r="AV93" s="1">
        <v>3.9039999999999998E-2</v>
      </c>
      <c r="AW93" s="1">
        <v>4.1480000000000003E-2</v>
      </c>
      <c r="AX93" s="1">
        <v>4.3919999999999994E-2</v>
      </c>
      <c r="AY93" s="1">
        <v>4.6359999999999998E-2</v>
      </c>
      <c r="AZ93" s="1">
        <v>4.8800000000000003E-2</v>
      </c>
      <c r="BA93" s="1">
        <v>5.4899999999999997E-2</v>
      </c>
      <c r="BB93" s="1">
        <v>6.0999999999999999E-2</v>
      </c>
      <c r="BC93" s="1">
        <v>6.7099999999999993E-2</v>
      </c>
      <c r="BD93" s="1">
        <v>7.3200000000000001E-2</v>
      </c>
      <c r="BE93" s="1">
        <v>7.9299999999999995E-2</v>
      </c>
      <c r="BF93" s="1">
        <v>8.5400000000000004E-2</v>
      </c>
      <c r="BG93" s="1">
        <v>9.1499999999999998E-2</v>
      </c>
      <c r="BH93" s="1">
        <v>9.7600000000000006E-2</v>
      </c>
      <c r="BI93" s="1">
        <v>0.1037</v>
      </c>
      <c r="BJ93" s="1">
        <v>0.10979999999999999</v>
      </c>
      <c r="BK93" s="1">
        <v>0.12809999999999999</v>
      </c>
      <c r="BL93" s="1">
        <v>0.13419999999999999</v>
      </c>
      <c r="BM93" s="1">
        <v>0.1464</v>
      </c>
      <c r="BN93" s="1">
        <v>0.16470000000000001</v>
      </c>
      <c r="BO93" s="1">
        <v>0.17689999999999997</v>
      </c>
      <c r="BP93" s="1">
        <v>0.19520000000000001</v>
      </c>
      <c r="BQ93" s="1">
        <f t="shared" si="78"/>
        <v>0.20400000000000001</v>
      </c>
      <c r="BR93" s="1">
        <v>0.222</v>
      </c>
      <c r="BS93" s="1">
        <v>0.24</v>
      </c>
      <c r="BT93" s="1">
        <f t="shared" si="79"/>
        <v>0.25025999999999998</v>
      </c>
      <c r="BU93" s="1">
        <f t="shared" si="80"/>
        <v>0.25967000000000001</v>
      </c>
      <c r="BV93" s="1">
        <f t="shared" si="81"/>
        <v>0.27374999999999999</v>
      </c>
      <c r="BW93" s="1">
        <f t="shared" si="82"/>
        <v>0.28674000000000005</v>
      </c>
      <c r="BX93" s="1">
        <f t="shared" si="83"/>
        <v>0.29883919999999997</v>
      </c>
      <c r="BY93" s="1">
        <f t="shared" si="84"/>
        <v>0.31968000000000002</v>
      </c>
      <c r="BZ93" s="1">
        <f t="shared" si="85"/>
        <v>0.33914999999999995</v>
      </c>
      <c r="CA93" s="1">
        <f t="shared" si="86"/>
        <v>0.35249999999999998</v>
      </c>
      <c r="CB93" s="1">
        <f t="shared" si="87"/>
        <v>0.37391999999999997</v>
      </c>
      <c r="CC93" s="1">
        <f t="shared" si="88"/>
        <v>0.39820500000000003</v>
      </c>
      <c r="CD93" s="1">
        <f t="shared" si="89"/>
        <v>0.41198399999999996</v>
      </c>
      <c r="CE93" s="1">
        <f t="shared" si="90"/>
        <v>0.42399000000000003</v>
      </c>
      <c r="CF93" s="1">
        <f t="shared" si="91"/>
        <v>0.46436999999999995</v>
      </c>
      <c r="CG93" s="1">
        <f t="shared" si="92"/>
        <v>0.48570799999999997</v>
      </c>
      <c r="CH93" s="1">
        <f t="shared" si="93"/>
        <v>0.50913300000000006</v>
      </c>
      <c r="CI93" s="1">
        <f t="shared" si="94"/>
        <v>0.53800999999999999</v>
      </c>
      <c r="CJ93" s="1">
        <f t="shared" si="95"/>
        <v>0.55411725000000001</v>
      </c>
      <c r="CK93" s="1">
        <f t="shared" si="96"/>
        <v>0.58947499999999997</v>
      </c>
      <c r="CL93" s="1">
        <f t="shared" ref="CL93:CL124" si="97">0.6727*B6</f>
        <v>0.61888399999999999</v>
      </c>
      <c r="CM93" s="1">
        <f>CL92*0.97</f>
        <v>0.65255321151209622</v>
      </c>
      <c r="CZ93" s="1">
        <f t="shared" si="73"/>
        <v>11.482388661512095</v>
      </c>
      <c r="DA93">
        <f t="shared" si="76"/>
        <v>2038</v>
      </c>
      <c r="DB93">
        <f t="shared" si="74"/>
        <v>1377.8866393814515</v>
      </c>
      <c r="DC93">
        <v>1073.719464492016</v>
      </c>
    </row>
    <row r="94" spans="1:107" x14ac:dyDescent="0.25">
      <c r="A94">
        <f t="shared" si="75"/>
        <v>2039</v>
      </c>
      <c r="B94" s="1">
        <v>0</v>
      </c>
      <c r="C94" s="1">
        <f t="shared" si="77"/>
        <v>0</v>
      </c>
      <c r="D94" s="1">
        <v>9.0000000000000008E-4</v>
      </c>
      <c r="E94" s="1">
        <v>9.0000000000000008E-4</v>
      </c>
      <c r="F94" s="1">
        <v>9.0000000000000008E-4</v>
      </c>
      <c r="G94" s="1">
        <v>9.0000000000000008E-4</v>
      </c>
      <c r="H94" s="1">
        <v>9.0000000000000008E-4</v>
      </c>
      <c r="I94" s="1">
        <v>1.8000000000000002E-3</v>
      </c>
      <c r="J94" s="1">
        <v>1.8000000000000002E-3</v>
      </c>
      <c r="K94" s="1">
        <v>1.8000000000000002E-3</v>
      </c>
      <c r="L94" s="1">
        <v>1.8000000000000002E-3</v>
      </c>
      <c r="M94" s="1">
        <v>1.8000000000000002E-3</v>
      </c>
      <c r="N94" s="1">
        <v>1.8000000000000002E-3</v>
      </c>
      <c r="O94" s="1">
        <v>1.8000000000000002E-3</v>
      </c>
      <c r="P94" s="1">
        <v>2.7000000000000001E-3</v>
      </c>
      <c r="Q94" s="1">
        <v>2.7000000000000001E-3</v>
      </c>
      <c r="R94" s="1">
        <v>2.7000000000000001E-3</v>
      </c>
      <c r="S94" s="1">
        <v>3.6000000000000003E-3</v>
      </c>
      <c r="T94" s="1">
        <v>3.6000000000000003E-3</v>
      </c>
      <c r="U94" s="1">
        <v>3.6000000000000003E-3</v>
      </c>
      <c r="V94" s="1">
        <v>4.5000000000000005E-3</v>
      </c>
      <c r="W94" s="1">
        <f t="shared" si="70"/>
        <v>4.7499999999999999E-3</v>
      </c>
      <c r="X94" s="1">
        <v>5.7000000000000002E-3</v>
      </c>
      <c r="Y94" s="1">
        <v>5.7000000000000002E-3</v>
      </c>
      <c r="Z94" s="1">
        <v>6.6499999999999997E-3</v>
      </c>
      <c r="AA94" s="1">
        <v>6.6499999999999997E-3</v>
      </c>
      <c r="AB94" s="1">
        <v>7.6E-3</v>
      </c>
      <c r="AC94" s="1">
        <v>7.6E-3</v>
      </c>
      <c r="AD94" s="1">
        <v>8.5499999999999986E-3</v>
      </c>
      <c r="AE94" s="1">
        <v>8.5499999999999986E-3</v>
      </c>
      <c r="AF94" s="1">
        <v>9.4999999999999998E-3</v>
      </c>
      <c r="AG94" s="1">
        <v>9.4999999999999998E-3</v>
      </c>
      <c r="AH94" s="1">
        <v>1.0449999999999999E-2</v>
      </c>
      <c r="AI94" s="1">
        <v>1.14E-2</v>
      </c>
      <c r="AJ94" s="1">
        <v>1.2349999999999998E-2</v>
      </c>
      <c r="AK94" s="1">
        <v>1.3299999999999999E-2</v>
      </c>
      <c r="AL94" s="1">
        <v>1.4249999999999999E-2</v>
      </c>
      <c r="AM94" s="1">
        <v>1.52E-2</v>
      </c>
      <c r="AN94" s="1">
        <v>1.6150000000000001E-2</v>
      </c>
      <c r="AO94" s="1">
        <v>1.7099999999999997E-2</v>
      </c>
      <c r="AP94" s="1">
        <v>1.805E-2</v>
      </c>
      <c r="AQ94" s="1">
        <f t="shared" si="72"/>
        <v>2.4400000000000002E-2</v>
      </c>
      <c r="AR94" s="1">
        <v>2.6839999999999999E-2</v>
      </c>
      <c r="AS94" s="1">
        <v>2.928E-2</v>
      </c>
      <c r="AT94" s="1">
        <v>3.1719999999999998E-2</v>
      </c>
      <c r="AU94" s="1">
        <v>3.4160000000000003E-2</v>
      </c>
      <c r="AV94" s="1">
        <v>3.6600000000000001E-2</v>
      </c>
      <c r="AW94" s="1">
        <v>3.9039999999999998E-2</v>
      </c>
      <c r="AX94" s="1">
        <v>4.1480000000000003E-2</v>
      </c>
      <c r="AY94" s="1">
        <v>4.3919999999999994E-2</v>
      </c>
      <c r="AZ94" s="1">
        <v>4.6359999999999998E-2</v>
      </c>
      <c r="BA94" s="1">
        <v>4.8800000000000003E-2</v>
      </c>
      <c r="BB94" s="1">
        <v>5.4899999999999997E-2</v>
      </c>
      <c r="BC94" s="1">
        <v>6.0999999999999999E-2</v>
      </c>
      <c r="BD94" s="1">
        <v>6.7099999999999993E-2</v>
      </c>
      <c r="BE94" s="1">
        <v>7.3200000000000001E-2</v>
      </c>
      <c r="BF94" s="1">
        <v>7.9299999999999995E-2</v>
      </c>
      <c r="BG94" s="1">
        <v>8.5400000000000004E-2</v>
      </c>
      <c r="BH94" s="1">
        <v>9.1499999999999998E-2</v>
      </c>
      <c r="BI94" s="1">
        <v>9.7600000000000006E-2</v>
      </c>
      <c r="BJ94" s="1">
        <v>0.1037</v>
      </c>
      <c r="BK94" s="1">
        <v>0.10979999999999999</v>
      </c>
      <c r="BL94" s="1">
        <v>0.12809999999999999</v>
      </c>
      <c r="BM94" s="1">
        <v>0.13419999999999999</v>
      </c>
      <c r="BN94" s="1">
        <v>0.1464</v>
      </c>
      <c r="BO94" s="1">
        <v>0.16470000000000001</v>
      </c>
      <c r="BP94" s="1">
        <v>0.17689999999999997</v>
      </c>
      <c r="BQ94" s="1">
        <f t="shared" si="78"/>
        <v>0.192</v>
      </c>
      <c r="BR94" s="1">
        <v>0.20400000000000001</v>
      </c>
      <c r="BS94" s="1">
        <v>0.222</v>
      </c>
      <c r="BT94" s="1">
        <f t="shared" si="79"/>
        <v>0.23280000000000001</v>
      </c>
      <c r="BU94" s="1">
        <f t="shared" si="80"/>
        <v>0.24273500000000001</v>
      </c>
      <c r="BV94" s="1">
        <f t="shared" si="81"/>
        <v>0.25185000000000002</v>
      </c>
      <c r="BW94" s="1">
        <f t="shared" si="82"/>
        <v>0.26550000000000001</v>
      </c>
      <c r="BX94" s="1">
        <f t="shared" si="83"/>
        <v>0.27822960000000002</v>
      </c>
      <c r="BY94" s="1">
        <f t="shared" si="84"/>
        <v>0.28970999999999997</v>
      </c>
      <c r="BZ94" s="1">
        <f t="shared" si="85"/>
        <v>0.31008000000000002</v>
      </c>
      <c r="CA94" s="1">
        <f t="shared" si="86"/>
        <v>0.32899999999999996</v>
      </c>
      <c r="CB94" s="1">
        <f t="shared" si="87"/>
        <v>0.34200000000000003</v>
      </c>
      <c r="CC94" s="1">
        <f t="shared" si="88"/>
        <v>0.36280899999999999</v>
      </c>
      <c r="CD94" s="1">
        <f t="shared" si="89"/>
        <v>0.38623499999999999</v>
      </c>
      <c r="CE94" s="1">
        <f t="shared" si="90"/>
        <v>0.38764799999999999</v>
      </c>
      <c r="CF94" s="1">
        <f t="shared" si="91"/>
        <v>0.42399000000000003</v>
      </c>
      <c r="CG94" s="1">
        <f t="shared" si="92"/>
        <v>0.45045499999999994</v>
      </c>
      <c r="CH94" s="1">
        <f t="shared" si="93"/>
        <v>0.471138</v>
      </c>
      <c r="CI94" s="1">
        <f t="shared" si="94"/>
        <v>0.49379000000000001</v>
      </c>
      <c r="CJ94" s="1">
        <f t="shared" si="95"/>
        <v>0.52194269999999998</v>
      </c>
      <c r="CK94" s="1">
        <f t="shared" si="96"/>
        <v>0.53746250000000007</v>
      </c>
      <c r="CL94" s="1">
        <f t="shared" si="97"/>
        <v>0.57179499999999994</v>
      </c>
      <c r="CM94" s="1">
        <f t="shared" ref="CM94:CM125" si="98">0.6525*B6</f>
        <v>0.60029999999999994</v>
      </c>
      <c r="CN94" s="1">
        <f>CM93*0.97</f>
        <v>0.63297661516673331</v>
      </c>
      <c r="CZ94" s="1">
        <f t="shared" si="73"/>
        <v>11.226346415166734</v>
      </c>
      <c r="DA94">
        <f t="shared" si="76"/>
        <v>2039</v>
      </c>
      <c r="DB94">
        <f t="shared" si="74"/>
        <v>1347.161569820008</v>
      </c>
      <c r="DC94">
        <v>1077.1873530572552</v>
      </c>
    </row>
    <row r="95" spans="1:107" x14ac:dyDescent="0.25">
      <c r="A95">
        <f t="shared" si="75"/>
        <v>2040</v>
      </c>
      <c r="B95" s="1">
        <v>0</v>
      </c>
      <c r="C95" s="1">
        <f t="shared" si="77"/>
        <v>0</v>
      </c>
      <c r="D95" s="1">
        <v>0</v>
      </c>
      <c r="E95" s="1">
        <v>9.0000000000000008E-4</v>
      </c>
      <c r="F95" s="1">
        <v>9.0000000000000008E-4</v>
      </c>
      <c r="G95" s="1">
        <v>9.0000000000000008E-4</v>
      </c>
      <c r="H95" s="1">
        <v>9.0000000000000008E-4</v>
      </c>
      <c r="I95" s="1">
        <v>9.0000000000000008E-4</v>
      </c>
      <c r="J95" s="1">
        <v>1.8000000000000002E-3</v>
      </c>
      <c r="K95" s="1">
        <v>1.8000000000000002E-3</v>
      </c>
      <c r="L95" s="1">
        <v>1.8000000000000002E-3</v>
      </c>
      <c r="M95" s="1">
        <v>1.8000000000000002E-3</v>
      </c>
      <c r="N95" s="1">
        <v>1.8000000000000002E-3</v>
      </c>
      <c r="O95" s="1">
        <v>1.8000000000000002E-3</v>
      </c>
      <c r="P95" s="1">
        <v>1.8000000000000002E-3</v>
      </c>
      <c r="Q95" s="1">
        <v>2.7000000000000001E-3</v>
      </c>
      <c r="R95" s="1">
        <v>2.7000000000000001E-3</v>
      </c>
      <c r="S95" s="1">
        <v>2.7000000000000001E-3</v>
      </c>
      <c r="T95" s="1">
        <v>3.6000000000000003E-3</v>
      </c>
      <c r="U95" s="1">
        <v>3.6000000000000003E-3</v>
      </c>
      <c r="V95" s="1">
        <v>3.6000000000000003E-3</v>
      </c>
      <c r="W95" s="1">
        <f t="shared" si="70"/>
        <v>4.7499999999999999E-3</v>
      </c>
      <c r="X95" s="1">
        <v>4.7499999999999999E-3</v>
      </c>
      <c r="Y95" s="1">
        <v>5.7000000000000002E-3</v>
      </c>
      <c r="Z95" s="1">
        <v>5.7000000000000002E-3</v>
      </c>
      <c r="AA95" s="1">
        <v>6.6499999999999997E-3</v>
      </c>
      <c r="AB95" s="1">
        <v>6.6499999999999997E-3</v>
      </c>
      <c r="AC95" s="1">
        <v>7.6E-3</v>
      </c>
      <c r="AD95" s="1">
        <v>7.6E-3</v>
      </c>
      <c r="AE95" s="1">
        <v>8.5499999999999986E-3</v>
      </c>
      <c r="AF95" s="1">
        <v>8.5499999999999986E-3</v>
      </c>
      <c r="AG95" s="1">
        <v>9.4999999999999998E-3</v>
      </c>
      <c r="AH95" s="1">
        <v>9.4999999999999998E-3</v>
      </c>
      <c r="AI95" s="1">
        <v>1.0449999999999999E-2</v>
      </c>
      <c r="AJ95" s="1">
        <v>1.14E-2</v>
      </c>
      <c r="AK95" s="1">
        <v>1.2349999999999998E-2</v>
      </c>
      <c r="AL95" s="1">
        <v>1.3299999999999999E-2</v>
      </c>
      <c r="AM95" s="1">
        <v>1.4249999999999999E-2</v>
      </c>
      <c r="AN95" s="1">
        <v>1.52E-2</v>
      </c>
      <c r="AO95" s="1">
        <v>1.6150000000000001E-2</v>
      </c>
      <c r="AP95" s="1">
        <v>1.7099999999999997E-2</v>
      </c>
      <c r="AQ95" s="1">
        <f t="shared" si="72"/>
        <v>2.3179999999999999E-2</v>
      </c>
      <c r="AR95" s="1">
        <v>2.4400000000000002E-2</v>
      </c>
      <c r="AS95" s="1">
        <v>2.6839999999999999E-2</v>
      </c>
      <c r="AT95" s="1">
        <v>2.928E-2</v>
      </c>
      <c r="AU95" s="1">
        <v>3.1719999999999998E-2</v>
      </c>
      <c r="AV95" s="1">
        <v>3.4160000000000003E-2</v>
      </c>
      <c r="AW95" s="1">
        <v>3.6600000000000001E-2</v>
      </c>
      <c r="AX95" s="1">
        <v>3.9039999999999998E-2</v>
      </c>
      <c r="AY95" s="1">
        <v>4.1480000000000003E-2</v>
      </c>
      <c r="AZ95" s="1">
        <v>4.3919999999999994E-2</v>
      </c>
      <c r="BA95" s="1">
        <v>4.6359999999999998E-2</v>
      </c>
      <c r="BB95" s="1">
        <v>4.8800000000000003E-2</v>
      </c>
      <c r="BC95" s="1">
        <v>5.4899999999999997E-2</v>
      </c>
      <c r="BD95" s="1">
        <v>6.0999999999999999E-2</v>
      </c>
      <c r="BE95" s="1">
        <v>6.7099999999999993E-2</v>
      </c>
      <c r="BF95" s="1">
        <v>7.3200000000000001E-2</v>
      </c>
      <c r="BG95" s="1">
        <v>7.9299999999999995E-2</v>
      </c>
      <c r="BH95" s="1">
        <v>8.5400000000000004E-2</v>
      </c>
      <c r="BI95" s="1">
        <v>9.1499999999999998E-2</v>
      </c>
      <c r="BJ95" s="1">
        <v>9.7600000000000006E-2</v>
      </c>
      <c r="BK95" s="1">
        <v>0.1037</v>
      </c>
      <c r="BL95" s="1">
        <v>0.10979999999999999</v>
      </c>
      <c r="BM95" s="1">
        <v>0.12809999999999999</v>
      </c>
      <c r="BN95" s="1">
        <v>0.13419999999999999</v>
      </c>
      <c r="BO95" s="1">
        <v>0.1464</v>
      </c>
      <c r="BP95" s="1">
        <v>0.16470000000000001</v>
      </c>
      <c r="BQ95" s="1">
        <f t="shared" si="78"/>
        <v>0.17399999999999999</v>
      </c>
      <c r="BR95" s="1">
        <v>0.192</v>
      </c>
      <c r="BS95" s="1">
        <v>0.20400000000000001</v>
      </c>
      <c r="BT95" s="1">
        <f t="shared" si="79"/>
        <v>0.21533999999999998</v>
      </c>
      <c r="BU95" s="1">
        <f t="shared" si="80"/>
        <v>0.2258</v>
      </c>
      <c r="BV95" s="1">
        <f t="shared" si="81"/>
        <v>0.235425</v>
      </c>
      <c r="BW95" s="1">
        <f t="shared" si="82"/>
        <v>0.24426000000000003</v>
      </c>
      <c r="BX95" s="1">
        <f t="shared" si="83"/>
        <v>0.25762000000000002</v>
      </c>
      <c r="BY95" s="1">
        <f t="shared" si="84"/>
        <v>0.26973000000000003</v>
      </c>
      <c r="BZ95" s="1">
        <f t="shared" si="85"/>
        <v>0.28100999999999998</v>
      </c>
      <c r="CA95" s="1">
        <f t="shared" si="86"/>
        <v>0.30080000000000001</v>
      </c>
      <c r="CB95" s="1">
        <f t="shared" si="87"/>
        <v>0.31919999999999998</v>
      </c>
      <c r="CC95" s="1">
        <f t="shared" si="88"/>
        <v>0.33183750000000001</v>
      </c>
      <c r="CD95" s="1">
        <f t="shared" si="89"/>
        <v>0.35190299999999997</v>
      </c>
      <c r="CE95" s="1">
        <f t="shared" si="90"/>
        <v>0.36342000000000002</v>
      </c>
      <c r="CF95" s="1">
        <f t="shared" si="91"/>
        <v>0.38764799999999999</v>
      </c>
      <c r="CG95" s="1">
        <f t="shared" si="92"/>
        <v>0.41128500000000001</v>
      </c>
      <c r="CH95" s="1">
        <f t="shared" si="93"/>
        <v>0.43694249999999996</v>
      </c>
      <c r="CI95" s="1">
        <f t="shared" si="94"/>
        <v>0.45694000000000001</v>
      </c>
      <c r="CJ95" s="1">
        <f t="shared" si="95"/>
        <v>0.47904330000000006</v>
      </c>
      <c r="CK95" s="1">
        <f t="shared" si="96"/>
        <v>0.50625500000000001</v>
      </c>
      <c r="CL95" s="1">
        <f t="shared" si="97"/>
        <v>0.52134250000000004</v>
      </c>
      <c r="CM95" s="1">
        <f t="shared" si="98"/>
        <v>0.55462499999999992</v>
      </c>
      <c r="CN95" s="1">
        <f t="shared" ref="CN95:CN126" si="99">0.6329*B6</f>
        <v>0.58226800000000001</v>
      </c>
      <c r="CO95" s="1">
        <f>CN94*0.97</f>
        <v>0.61398731671173135</v>
      </c>
      <c r="CZ95" s="1">
        <f t="shared" si="73"/>
        <v>10.971062116711732</v>
      </c>
      <c r="DA95">
        <f t="shared" si="76"/>
        <v>2040</v>
      </c>
      <c r="DB95">
        <f t="shared" si="74"/>
        <v>1316.5274540054079</v>
      </c>
      <c r="DC95">
        <v>1080.3747284655381</v>
      </c>
    </row>
    <row r="96" spans="1:107" x14ac:dyDescent="0.25">
      <c r="A96">
        <f t="shared" si="75"/>
        <v>2041</v>
      </c>
      <c r="B96" s="1">
        <v>0</v>
      </c>
      <c r="C96" s="1">
        <f t="shared" si="77"/>
        <v>0</v>
      </c>
      <c r="D96" s="1">
        <v>0</v>
      </c>
      <c r="E96" s="1">
        <v>0</v>
      </c>
      <c r="F96" s="1">
        <v>9.0000000000000008E-4</v>
      </c>
      <c r="G96" s="1">
        <v>9.0000000000000008E-4</v>
      </c>
      <c r="H96" s="1">
        <v>9.0000000000000008E-4</v>
      </c>
      <c r="I96" s="1">
        <v>9.0000000000000008E-4</v>
      </c>
      <c r="J96" s="1">
        <v>9.0000000000000008E-4</v>
      </c>
      <c r="K96" s="1">
        <v>1.8000000000000002E-3</v>
      </c>
      <c r="L96" s="1">
        <v>1.8000000000000002E-3</v>
      </c>
      <c r="M96" s="1">
        <v>1.8000000000000002E-3</v>
      </c>
      <c r="N96" s="1">
        <v>1.8000000000000002E-3</v>
      </c>
      <c r="O96" s="1">
        <v>1.8000000000000002E-3</v>
      </c>
      <c r="P96" s="1">
        <v>1.8000000000000002E-3</v>
      </c>
      <c r="Q96" s="1">
        <v>1.8000000000000002E-3</v>
      </c>
      <c r="R96" s="1">
        <v>2.7000000000000001E-3</v>
      </c>
      <c r="S96" s="1">
        <v>2.7000000000000001E-3</v>
      </c>
      <c r="T96" s="1">
        <v>2.7000000000000001E-3</v>
      </c>
      <c r="U96" s="1">
        <v>3.6000000000000003E-3</v>
      </c>
      <c r="V96" s="1">
        <v>3.6000000000000003E-3</v>
      </c>
      <c r="W96" s="1">
        <f t="shared" si="70"/>
        <v>3.8E-3</v>
      </c>
      <c r="X96" s="1">
        <v>4.7499999999999999E-3</v>
      </c>
      <c r="Y96" s="1">
        <v>4.7499999999999999E-3</v>
      </c>
      <c r="Z96" s="1">
        <v>5.7000000000000002E-3</v>
      </c>
      <c r="AA96" s="1">
        <v>5.7000000000000002E-3</v>
      </c>
      <c r="AB96" s="1">
        <v>6.6499999999999997E-3</v>
      </c>
      <c r="AC96" s="1">
        <v>6.6499999999999997E-3</v>
      </c>
      <c r="AD96" s="1">
        <v>7.6E-3</v>
      </c>
      <c r="AE96" s="1">
        <v>7.6E-3</v>
      </c>
      <c r="AF96" s="1">
        <v>8.5499999999999986E-3</v>
      </c>
      <c r="AG96" s="1">
        <v>8.5499999999999986E-3</v>
      </c>
      <c r="AH96" s="1">
        <v>9.4999999999999998E-3</v>
      </c>
      <c r="AI96" s="1">
        <v>9.4999999999999998E-3</v>
      </c>
      <c r="AJ96" s="1">
        <v>1.0449999999999999E-2</v>
      </c>
      <c r="AK96" s="1">
        <v>1.14E-2</v>
      </c>
      <c r="AL96" s="1">
        <v>1.2349999999999998E-2</v>
      </c>
      <c r="AM96" s="1">
        <v>1.3299999999999999E-2</v>
      </c>
      <c r="AN96" s="1">
        <v>1.4249999999999999E-2</v>
      </c>
      <c r="AO96" s="1">
        <v>1.52E-2</v>
      </c>
      <c r="AP96" s="1">
        <v>1.6150000000000001E-2</v>
      </c>
      <c r="AQ96" s="1">
        <f t="shared" si="72"/>
        <v>2.1959999999999997E-2</v>
      </c>
      <c r="AR96" s="1">
        <v>2.3179999999999999E-2</v>
      </c>
      <c r="AS96" s="1">
        <v>2.4400000000000002E-2</v>
      </c>
      <c r="AT96" s="1">
        <v>2.6839999999999999E-2</v>
      </c>
      <c r="AU96" s="1">
        <v>2.928E-2</v>
      </c>
      <c r="AV96" s="1">
        <v>3.1719999999999998E-2</v>
      </c>
      <c r="AW96" s="1">
        <v>3.4160000000000003E-2</v>
      </c>
      <c r="AX96" s="1">
        <v>3.6600000000000001E-2</v>
      </c>
      <c r="AY96" s="1">
        <v>3.9039999999999998E-2</v>
      </c>
      <c r="AZ96" s="1">
        <v>4.1480000000000003E-2</v>
      </c>
      <c r="BA96" s="1">
        <v>4.3919999999999994E-2</v>
      </c>
      <c r="BB96" s="1">
        <v>4.6359999999999998E-2</v>
      </c>
      <c r="BC96" s="1">
        <v>4.8800000000000003E-2</v>
      </c>
      <c r="BD96" s="1">
        <v>5.4899999999999997E-2</v>
      </c>
      <c r="BE96" s="1">
        <v>6.0999999999999999E-2</v>
      </c>
      <c r="BF96" s="1">
        <v>6.7099999999999993E-2</v>
      </c>
      <c r="BG96" s="1">
        <v>7.3200000000000001E-2</v>
      </c>
      <c r="BH96" s="1">
        <v>7.9299999999999995E-2</v>
      </c>
      <c r="BI96" s="1">
        <v>8.5400000000000004E-2</v>
      </c>
      <c r="BJ96" s="1">
        <v>9.1499999999999998E-2</v>
      </c>
      <c r="BK96" s="1">
        <v>9.7600000000000006E-2</v>
      </c>
      <c r="BL96" s="1">
        <v>0.1037</v>
      </c>
      <c r="BM96" s="1">
        <v>0.10979999999999999</v>
      </c>
      <c r="BN96" s="1">
        <v>0.12809999999999999</v>
      </c>
      <c r="BO96" s="1">
        <v>0.13419999999999999</v>
      </c>
      <c r="BP96" s="1">
        <v>0.1464</v>
      </c>
      <c r="BQ96" s="1">
        <f t="shared" si="78"/>
        <v>0.16200000000000001</v>
      </c>
      <c r="BR96" s="1">
        <v>0.17399999999999999</v>
      </c>
      <c r="BS96" s="1">
        <v>0.192</v>
      </c>
      <c r="BT96" s="1">
        <f t="shared" si="79"/>
        <v>0.19788</v>
      </c>
      <c r="BU96" s="1">
        <f t="shared" si="80"/>
        <v>0.208865</v>
      </c>
      <c r="BV96" s="1">
        <f t="shared" si="81"/>
        <v>0.219</v>
      </c>
      <c r="BW96" s="1">
        <f t="shared" si="82"/>
        <v>0.22833000000000001</v>
      </c>
      <c r="BX96" s="1">
        <f t="shared" si="83"/>
        <v>0.23701040000000004</v>
      </c>
      <c r="BY96" s="1">
        <f t="shared" si="84"/>
        <v>0.24975</v>
      </c>
      <c r="BZ96" s="1">
        <f t="shared" si="85"/>
        <v>0.26163000000000003</v>
      </c>
      <c r="CA96" s="1">
        <f t="shared" si="86"/>
        <v>0.27259999999999995</v>
      </c>
      <c r="CB96" s="1">
        <f t="shared" si="87"/>
        <v>0.29184000000000004</v>
      </c>
      <c r="CC96" s="1">
        <f t="shared" si="88"/>
        <v>0.30971499999999996</v>
      </c>
      <c r="CD96" s="1">
        <f t="shared" si="89"/>
        <v>0.3218625</v>
      </c>
      <c r="CE96" s="1">
        <f t="shared" si="90"/>
        <v>0.33111599999999997</v>
      </c>
      <c r="CF96" s="1">
        <f t="shared" si="91"/>
        <v>0.36342000000000002</v>
      </c>
      <c r="CG96" s="1">
        <f t="shared" si="92"/>
        <v>0.37603199999999998</v>
      </c>
      <c r="CH96" s="1">
        <f t="shared" si="93"/>
        <v>0.39894750000000001</v>
      </c>
      <c r="CI96" s="1">
        <f t="shared" si="94"/>
        <v>0.42377499999999996</v>
      </c>
      <c r="CJ96" s="1">
        <f t="shared" si="95"/>
        <v>0.44329380000000002</v>
      </c>
      <c r="CK96" s="1">
        <f t="shared" si="96"/>
        <v>0.46464500000000003</v>
      </c>
      <c r="CL96" s="1">
        <f t="shared" si="97"/>
        <v>0.49107099999999998</v>
      </c>
      <c r="CM96" s="1">
        <f t="shared" si="98"/>
        <v>0.50568749999999996</v>
      </c>
      <c r="CN96" s="1">
        <f t="shared" si="99"/>
        <v>0.53796500000000003</v>
      </c>
      <c r="CO96" s="1">
        <f t="shared" ref="CO96:CO127" si="100">0.6139*B6</f>
        <v>0.56478800000000007</v>
      </c>
      <c r="CP96" s="1">
        <f>CO95*0.97</f>
        <v>0.59556769721037939</v>
      </c>
      <c r="CZ96" s="1">
        <f t="shared" si="73"/>
        <v>10.717531397210379</v>
      </c>
      <c r="DA96">
        <f t="shared" si="76"/>
        <v>2041</v>
      </c>
      <c r="DB96">
        <f t="shared" si="74"/>
        <v>1286.1037676652454</v>
      </c>
      <c r="DC96">
        <v>1083.2899991115719</v>
      </c>
    </row>
    <row r="97" spans="1:107" x14ac:dyDescent="0.25">
      <c r="A97">
        <f t="shared" si="75"/>
        <v>2042</v>
      </c>
      <c r="B97" s="1">
        <v>0</v>
      </c>
      <c r="C97" s="1">
        <f t="shared" si="77"/>
        <v>0</v>
      </c>
      <c r="D97" s="1">
        <v>0</v>
      </c>
      <c r="E97" s="1">
        <v>0</v>
      </c>
      <c r="F97" s="1">
        <v>0</v>
      </c>
      <c r="G97" s="1">
        <v>9.0000000000000008E-4</v>
      </c>
      <c r="H97" s="1">
        <v>9.0000000000000008E-4</v>
      </c>
      <c r="I97" s="1">
        <v>9.0000000000000008E-4</v>
      </c>
      <c r="J97" s="1">
        <v>9.0000000000000008E-4</v>
      </c>
      <c r="K97" s="1">
        <v>9.0000000000000008E-4</v>
      </c>
      <c r="L97" s="1">
        <v>1.8000000000000002E-3</v>
      </c>
      <c r="M97" s="1">
        <v>1.8000000000000002E-3</v>
      </c>
      <c r="N97" s="1">
        <v>1.8000000000000002E-3</v>
      </c>
      <c r="O97" s="1">
        <v>1.8000000000000002E-3</v>
      </c>
      <c r="P97" s="1">
        <v>1.8000000000000002E-3</v>
      </c>
      <c r="Q97" s="1">
        <v>1.8000000000000002E-3</v>
      </c>
      <c r="R97" s="1">
        <v>1.8000000000000002E-3</v>
      </c>
      <c r="S97" s="1">
        <v>2.7000000000000001E-3</v>
      </c>
      <c r="T97" s="1">
        <v>2.7000000000000001E-3</v>
      </c>
      <c r="U97" s="1">
        <v>2.7000000000000001E-3</v>
      </c>
      <c r="V97" s="1">
        <v>3.6000000000000003E-3</v>
      </c>
      <c r="W97" s="1">
        <f t="shared" si="70"/>
        <v>3.8E-3</v>
      </c>
      <c r="X97" s="1">
        <v>3.8E-3</v>
      </c>
      <c r="Y97" s="1">
        <v>4.7499999999999999E-3</v>
      </c>
      <c r="Z97" s="1">
        <v>4.7499999999999999E-3</v>
      </c>
      <c r="AA97" s="1">
        <v>5.7000000000000002E-3</v>
      </c>
      <c r="AB97" s="1">
        <v>5.7000000000000002E-3</v>
      </c>
      <c r="AC97" s="1">
        <v>6.6499999999999997E-3</v>
      </c>
      <c r="AD97" s="1">
        <v>6.6499999999999997E-3</v>
      </c>
      <c r="AE97" s="1">
        <v>7.6E-3</v>
      </c>
      <c r="AF97" s="1">
        <v>7.6E-3</v>
      </c>
      <c r="AG97" s="1">
        <v>8.5499999999999986E-3</v>
      </c>
      <c r="AH97" s="1">
        <v>8.5499999999999986E-3</v>
      </c>
      <c r="AI97" s="1">
        <v>9.4999999999999998E-3</v>
      </c>
      <c r="AJ97" s="1">
        <v>9.4999999999999998E-3</v>
      </c>
      <c r="AK97" s="1">
        <v>1.0449999999999999E-2</v>
      </c>
      <c r="AL97" s="1">
        <v>1.14E-2</v>
      </c>
      <c r="AM97" s="1">
        <v>1.2349999999999998E-2</v>
      </c>
      <c r="AN97" s="1">
        <v>1.3299999999999999E-2</v>
      </c>
      <c r="AO97" s="1">
        <v>1.4249999999999999E-2</v>
      </c>
      <c r="AP97" s="1">
        <v>1.52E-2</v>
      </c>
      <c r="AQ97" s="1">
        <f t="shared" si="72"/>
        <v>2.0740000000000001E-2</v>
      </c>
      <c r="AR97" s="1">
        <v>2.1959999999999997E-2</v>
      </c>
      <c r="AS97" s="1">
        <v>2.3179999999999999E-2</v>
      </c>
      <c r="AT97" s="1">
        <v>2.4400000000000002E-2</v>
      </c>
      <c r="AU97" s="1">
        <v>2.6839999999999999E-2</v>
      </c>
      <c r="AV97" s="1">
        <v>2.928E-2</v>
      </c>
      <c r="AW97" s="1">
        <v>3.1719999999999998E-2</v>
      </c>
      <c r="AX97" s="1">
        <v>3.4160000000000003E-2</v>
      </c>
      <c r="AY97" s="1">
        <v>3.6600000000000001E-2</v>
      </c>
      <c r="AZ97" s="1">
        <v>3.9039999999999998E-2</v>
      </c>
      <c r="BA97" s="1">
        <v>4.1480000000000003E-2</v>
      </c>
      <c r="BB97" s="1">
        <v>4.3919999999999994E-2</v>
      </c>
      <c r="BC97" s="1">
        <v>4.6359999999999998E-2</v>
      </c>
      <c r="BD97" s="1">
        <v>4.8800000000000003E-2</v>
      </c>
      <c r="BE97" s="1">
        <v>5.4899999999999997E-2</v>
      </c>
      <c r="BF97" s="1">
        <v>6.0999999999999999E-2</v>
      </c>
      <c r="BG97" s="1">
        <v>6.7099999999999993E-2</v>
      </c>
      <c r="BH97" s="1">
        <v>7.3200000000000001E-2</v>
      </c>
      <c r="BI97" s="1">
        <v>7.9299999999999995E-2</v>
      </c>
      <c r="BJ97" s="1">
        <v>8.5400000000000004E-2</v>
      </c>
      <c r="BK97" s="1">
        <v>9.1499999999999998E-2</v>
      </c>
      <c r="BL97" s="1">
        <v>9.7600000000000006E-2</v>
      </c>
      <c r="BM97" s="1">
        <v>0.1037</v>
      </c>
      <c r="BN97" s="1">
        <v>0.10979999999999999</v>
      </c>
      <c r="BO97" s="1">
        <v>0.12809999999999999</v>
      </c>
      <c r="BP97" s="1">
        <v>0.13419999999999999</v>
      </c>
      <c r="BQ97" s="1">
        <f t="shared" si="78"/>
        <v>0.14399999999999999</v>
      </c>
      <c r="BR97" s="1">
        <v>0.16200000000000001</v>
      </c>
      <c r="BS97" s="1">
        <v>0.17399999999999999</v>
      </c>
      <c r="BT97" s="1">
        <f t="shared" si="79"/>
        <v>0.18623999999999999</v>
      </c>
      <c r="BU97" s="1">
        <f t="shared" si="80"/>
        <v>0.19193000000000002</v>
      </c>
      <c r="BV97" s="1">
        <f t="shared" si="81"/>
        <v>0.20257500000000001</v>
      </c>
      <c r="BW97" s="1">
        <f t="shared" si="82"/>
        <v>0.21240000000000003</v>
      </c>
      <c r="BX97" s="1">
        <f t="shared" si="83"/>
        <v>0.22155320000000001</v>
      </c>
      <c r="BY97" s="1">
        <f t="shared" si="84"/>
        <v>0.22977</v>
      </c>
      <c r="BZ97" s="1">
        <f t="shared" si="85"/>
        <v>0.24224999999999999</v>
      </c>
      <c r="CA97" s="1">
        <f t="shared" si="86"/>
        <v>0.25380000000000003</v>
      </c>
      <c r="CB97" s="1">
        <f t="shared" si="87"/>
        <v>0.26447999999999999</v>
      </c>
      <c r="CC97" s="1">
        <f t="shared" si="88"/>
        <v>0.28316800000000003</v>
      </c>
      <c r="CD97" s="1">
        <f t="shared" si="89"/>
        <v>0.30040499999999998</v>
      </c>
      <c r="CE97" s="1">
        <f t="shared" si="90"/>
        <v>0.30285000000000001</v>
      </c>
      <c r="CF97" s="1">
        <f t="shared" si="91"/>
        <v>0.33111599999999997</v>
      </c>
      <c r="CG97" s="1">
        <f t="shared" si="92"/>
        <v>0.35253000000000001</v>
      </c>
      <c r="CH97" s="1">
        <f t="shared" si="93"/>
        <v>0.36475200000000002</v>
      </c>
      <c r="CI97" s="1">
        <f t="shared" si="94"/>
        <v>0.38692500000000002</v>
      </c>
      <c r="CJ97" s="1">
        <f t="shared" si="95"/>
        <v>0.41111924999999999</v>
      </c>
      <c r="CK97" s="1">
        <f t="shared" si="96"/>
        <v>0.42997000000000002</v>
      </c>
      <c r="CL97" s="1">
        <f t="shared" si="97"/>
        <v>0.45070900000000003</v>
      </c>
      <c r="CM97" s="1">
        <f t="shared" si="98"/>
        <v>0.47632499999999994</v>
      </c>
      <c r="CN97" s="1">
        <f t="shared" si="99"/>
        <v>0.49049750000000003</v>
      </c>
      <c r="CO97" s="1">
        <f t="shared" si="100"/>
        <v>0.52181500000000003</v>
      </c>
      <c r="CP97" s="1">
        <f t="shared" ref="CP97:CP128" si="101">0.5955*B6</f>
        <v>0.54786000000000001</v>
      </c>
      <c r="CQ97" s="1">
        <f>CP96*0.97</f>
        <v>0.57770066629406802</v>
      </c>
      <c r="CZ97" s="1">
        <f t="shared" si="73"/>
        <v>10.465870616294065</v>
      </c>
      <c r="DA97">
        <f t="shared" si="76"/>
        <v>2042</v>
      </c>
      <c r="DB97">
        <f t="shared" si="74"/>
        <v>1255.9044739552878</v>
      </c>
      <c r="DC97">
        <v>1085.9025590382244</v>
      </c>
    </row>
    <row r="98" spans="1:107" x14ac:dyDescent="0.25">
      <c r="A98">
        <f t="shared" si="75"/>
        <v>2043</v>
      </c>
      <c r="B98" s="1">
        <v>0</v>
      </c>
      <c r="C98" s="1">
        <f t="shared" si="77"/>
        <v>0</v>
      </c>
      <c r="D98" s="1">
        <v>0</v>
      </c>
      <c r="E98" s="1">
        <v>0</v>
      </c>
      <c r="F98" s="1">
        <v>0</v>
      </c>
      <c r="G98" s="1">
        <v>0</v>
      </c>
      <c r="H98" s="1">
        <v>9.0000000000000008E-4</v>
      </c>
      <c r="I98" s="1">
        <v>9.0000000000000008E-4</v>
      </c>
      <c r="J98" s="1">
        <v>9.0000000000000008E-4</v>
      </c>
      <c r="K98" s="1">
        <v>9.0000000000000008E-4</v>
      </c>
      <c r="L98" s="1">
        <v>9.0000000000000008E-4</v>
      </c>
      <c r="M98" s="1">
        <v>1.8000000000000002E-3</v>
      </c>
      <c r="N98" s="1">
        <v>1.8000000000000002E-3</v>
      </c>
      <c r="O98" s="1">
        <v>1.8000000000000002E-3</v>
      </c>
      <c r="P98" s="1">
        <v>1.8000000000000002E-3</v>
      </c>
      <c r="Q98" s="1">
        <v>1.8000000000000002E-3</v>
      </c>
      <c r="R98" s="1">
        <v>1.8000000000000002E-3</v>
      </c>
      <c r="S98" s="1">
        <v>1.8000000000000002E-3</v>
      </c>
      <c r="T98" s="1">
        <v>2.7000000000000001E-3</v>
      </c>
      <c r="U98" s="1">
        <v>2.7000000000000001E-3</v>
      </c>
      <c r="V98" s="1">
        <v>2.7000000000000001E-3</v>
      </c>
      <c r="W98" s="1">
        <f t="shared" si="70"/>
        <v>3.8E-3</v>
      </c>
      <c r="X98" s="1">
        <v>3.8E-3</v>
      </c>
      <c r="Y98" s="1">
        <v>3.8E-3</v>
      </c>
      <c r="Z98" s="1">
        <v>4.7499999999999999E-3</v>
      </c>
      <c r="AA98" s="1">
        <v>4.7499999999999999E-3</v>
      </c>
      <c r="AB98" s="1">
        <v>5.7000000000000002E-3</v>
      </c>
      <c r="AC98" s="1">
        <v>5.7000000000000002E-3</v>
      </c>
      <c r="AD98" s="1">
        <v>6.6499999999999997E-3</v>
      </c>
      <c r="AE98" s="1">
        <v>6.6499999999999997E-3</v>
      </c>
      <c r="AF98" s="1">
        <v>7.6E-3</v>
      </c>
      <c r="AG98" s="1">
        <v>7.6E-3</v>
      </c>
      <c r="AH98" s="1">
        <v>8.5499999999999986E-3</v>
      </c>
      <c r="AI98" s="1">
        <v>8.5499999999999986E-3</v>
      </c>
      <c r="AJ98" s="1">
        <v>9.4999999999999998E-3</v>
      </c>
      <c r="AK98" s="1">
        <v>9.4999999999999998E-3</v>
      </c>
      <c r="AL98" s="1">
        <v>1.0449999999999999E-2</v>
      </c>
      <c r="AM98" s="1">
        <v>1.14E-2</v>
      </c>
      <c r="AN98" s="1">
        <v>1.2349999999999998E-2</v>
      </c>
      <c r="AO98" s="1">
        <v>1.3299999999999999E-2</v>
      </c>
      <c r="AP98" s="1">
        <v>1.4249999999999999E-2</v>
      </c>
      <c r="AQ98" s="1">
        <f t="shared" si="72"/>
        <v>1.9519999999999999E-2</v>
      </c>
      <c r="AR98" s="1">
        <v>2.0740000000000001E-2</v>
      </c>
      <c r="AS98" s="1">
        <v>2.1959999999999997E-2</v>
      </c>
      <c r="AT98" s="1">
        <v>2.3179999999999999E-2</v>
      </c>
      <c r="AU98" s="1">
        <v>2.4400000000000002E-2</v>
      </c>
      <c r="AV98" s="1">
        <v>2.6839999999999999E-2</v>
      </c>
      <c r="AW98" s="1">
        <v>2.928E-2</v>
      </c>
      <c r="AX98" s="1">
        <v>3.1719999999999998E-2</v>
      </c>
      <c r="AY98" s="1">
        <v>3.4160000000000003E-2</v>
      </c>
      <c r="AZ98" s="1">
        <v>3.6600000000000001E-2</v>
      </c>
      <c r="BA98" s="1">
        <v>3.9039999999999998E-2</v>
      </c>
      <c r="BB98" s="1">
        <v>4.1480000000000003E-2</v>
      </c>
      <c r="BC98" s="1">
        <v>4.3919999999999994E-2</v>
      </c>
      <c r="BD98" s="1">
        <v>4.6359999999999998E-2</v>
      </c>
      <c r="BE98" s="1">
        <v>4.8800000000000003E-2</v>
      </c>
      <c r="BF98" s="1">
        <v>5.4899999999999997E-2</v>
      </c>
      <c r="BG98" s="1">
        <v>6.0999999999999999E-2</v>
      </c>
      <c r="BH98" s="1">
        <v>6.7099999999999993E-2</v>
      </c>
      <c r="BI98" s="1">
        <v>7.3200000000000001E-2</v>
      </c>
      <c r="BJ98" s="1">
        <v>7.9299999999999995E-2</v>
      </c>
      <c r="BK98" s="1">
        <v>8.5400000000000004E-2</v>
      </c>
      <c r="BL98" s="1">
        <v>9.1499999999999998E-2</v>
      </c>
      <c r="BM98" s="1">
        <v>9.7600000000000006E-2</v>
      </c>
      <c r="BN98" s="1">
        <v>0.1037</v>
      </c>
      <c r="BO98" s="1">
        <v>0.10979999999999999</v>
      </c>
      <c r="BP98" s="1">
        <v>0.12809999999999999</v>
      </c>
      <c r="BQ98" s="1">
        <f t="shared" si="78"/>
        <v>0.13200000000000001</v>
      </c>
      <c r="BR98" s="1">
        <v>0.14399999999999999</v>
      </c>
      <c r="BS98" s="1">
        <v>0.16200000000000001</v>
      </c>
      <c r="BT98" s="1">
        <f t="shared" si="79"/>
        <v>0.16877999999999999</v>
      </c>
      <c r="BU98" s="1">
        <f t="shared" si="80"/>
        <v>0.18064</v>
      </c>
      <c r="BV98" s="1">
        <f t="shared" si="81"/>
        <v>0.18615000000000001</v>
      </c>
      <c r="BW98" s="1">
        <f t="shared" si="82"/>
        <v>0.19647000000000001</v>
      </c>
      <c r="BX98" s="1">
        <f t="shared" si="83"/>
        <v>0.20609600000000003</v>
      </c>
      <c r="BY98" s="1">
        <f t="shared" si="84"/>
        <v>0.214785</v>
      </c>
      <c r="BZ98" s="1">
        <f t="shared" si="85"/>
        <v>0.22287000000000001</v>
      </c>
      <c r="CA98" s="1">
        <f t="shared" si="86"/>
        <v>0.23499999999999999</v>
      </c>
      <c r="CB98" s="1">
        <f t="shared" si="87"/>
        <v>0.24624000000000001</v>
      </c>
      <c r="CC98" s="1">
        <f t="shared" si="88"/>
        <v>0.25662099999999999</v>
      </c>
      <c r="CD98" s="1">
        <f t="shared" si="89"/>
        <v>0.27465600000000001</v>
      </c>
      <c r="CE98" s="1">
        <f t="shared" si="90"/>
        <v>0.28265999999999997</v>
      </c>
      <c r="CF98" s="1">
        <f t="shared" si="91"/>
        <v>0.30285000000000001</v>
      </c>
      <c r="CG98" s="1">
        <f t="shared" si="92"/>
        <v>0.32119399999999998</v>
      </c>
      <c r="CH98" s="1">
        <f t="shared" si="93"/>
        <v>0.34195500000000001</v>
      </c>
      <c r="CI98" s="1">
        <f t="shared" si="94"/>
        <v>0.35375999999999996</v>
      </c>
      <c r="CJ98" s="1">
        <f t="shared" si="95"/>
        <v>0.37536975</v>
      </c>
      <c r="CK98" s="1">
        <f t="shared" si="96"/>
        <v>0.39876249999999996</v>
      </c>
      <c r="CL98" s="1">
        <f t="shared" si="97"/>
        <v>0.417074</v>
      </c>
      <c r="CM98" s="1">
        <f t="shared" si="98"/>
        <v>0.43717499999999998</v>
      </c>
      <c r="CN98" s="1">
        <f t="shared" si="99"/>
        <v>0.46201700000000001</v>
      </c>
      <c r="CO98" s="1">
        <f t="shared" si="100"/>
        <v>0.47577249999999999</v>
      </c>
      <c r="CP98" s="1">
        <f t="shared" si="101"/>
        <v>0.50617500000000004</v>
      </c>
      <c r="CQ98" s="1">
        <f t="shared" ref="CQ98:CQ129" si="102">0.5777*B6</f>
        <v>0.53148400000000007</v>
      </c>
      <c r="CR98" s="1">
        <f>CQ97*0.97</f>
        <v>0.56036964630524599</v>
      </c>
      <c r="CZ98" s="1">
        <f t="shared" si="73"/>
        <v>10.216376396305247</v>
      </c>
      <c r="DA98">
        <f t="shared" si="76"/>
        <v>2043</v>
      </c>
      <c r="DB98">
        <f t="shared" si="74"/>
        <v>1225.9651675566297</v>
      </c>
      <c r="DC98">
        <v>1088.2311174670781</v>
      </c>
    </row>
    <row r="99" spans="1:107" x14ac:dyDescent="0.25">
      <c r="A99">
        <f t="shared" si="75"/>
        <v>2044</v>
      </c>
      <c r="B99" s="1">
        <v>0</v>
      </c>
      <c r="C99" s="1">
        <f t="shared" si="77"/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9.0000000000000008E-4</v>
      </c>
      <c r="J99" s="1">
        <v>9.0000000000000008E-4</v>
      </c>
      <c r="K99" s="1">
        <v>9.0000000000000008E-4</v>
      </c>
      <c r="L99" s="1">
        <v>9.0000000000000008E-4</v>
      </c>
      <c r="M99" s="1">
        <v>9.0000000000000008E-4</v>
      </c>
      <c r="N99" s="1">
        <v>1.8000000000000002E-3</v>
      </c>
      <c r="O99" s="1">
        <v>1.8000000000000002E-3</v>
      </c>
      <c r="P99" s="1">
        <v>1.8000000000000002E-3</v>
      </c>
      <c r="Q99" s="1">
        <v>1.8000000000000002E-3</v>
      </c>
      <c r="R99" s="1">
        <v>1.8000000000000002E-3</v>
      </c>
      <c r="S99" s="1">
        <v>1.8000000000000002E-3</v>
      </c>
      <c r="T99" s="1">
        <v>1.8000000000000002E-3</v>
      </c>
      <c r="U99" s="1">
        <v>2.7000000000000001E-3</v>
      </c>
      <c r="V99" s="1">
        <v>2.7000000000000001E-3</v>
      </c>
      <c r="W99" s="1">
        <f t="shared" ref="W99:W125" si="103">0.95*B79</f>
        <v>2.8500000000000001E-3</v>
      </c>
      <c r="X99" s="1">
        <v>3.8E-3</v>
      </c>
      <c r="Y99" s="1">
        <v>3.8E-3</v>
      </c>
      <c r="Z99" s="1">
        <v>3.8E-3</v>
      </c>
      <c r="AA99" s="1">
        <v>4.7499999999999999E-3</v>
      </c>
      <c r="AB99" s="1">
        <v>4.7499999999999999E-3</v>
      </c>
      <c r="AC99" s="1">
        <v>5.7000000000000002E-3</v>
      </c>
      <c r="AD99" s="1">
        <v>5.7000000000000002E-3</v>
      </c>
      <c r="AE99" s="1">
        <v>6.6499999999999997E-3</v>
      </c>
      <c r="AF99" s="1">
        <v>6.6499999999999997E-3</v>
      </c>
      <c r="AG99" s="1">
        <v>7.6E-3</v>
      </c>
      <c r="AH99" s="1">
        <v>7.6E-3</v>
      </c>
      <c r="AI99" s="1">
        <v>8.5499999999999986E-3</v>
      </c>
      <c r="AJ99" s="1">
        <v>8.5499999999999986E-3</v>
      </c>
      <c r="AK99" s="1">
        <v>9.4999999999999998E-3</v>
      </c>
      <c r="AL99" s="1">
        <v>9.4999999999999998E-3</v>
      </c>
      <c r="AM99" s="1">
        <v>1.0449999999999999E-2</v>
      </c>
      <c r="AN99" s="1">
        <v>1.14E-2</v>
      </c>
      <c r="AO99" s="1">
        <v>1.2349999999999998E-2</v>
      </c>
      <c r="AP99" s="1">
        <v>1.3299999999999999E-2</v>
      </c>
      <c r="AQ99" s="1">
        <f t="shared" si="72"/>
        <v>1.83E-2</v>
      </c>
      <c r="AR99" s="1">
        <v>1.9519999999999999E-2</v>
      </c>
      <c r="AS99" s="1">
        <v>2.0740000000000001E-2</v>
      </c>
      <c r="AT99" s="1">
        <v>2.1959999999999997E-2</v>
      </c>
      <c r="AU99" s="1">
        <v>2.3179999999999999E-2</v>
      </c>
      <c r="AV99" s="1">
        <v>2.4400000000000002E-2</v>
      </c>
      <c r="AW99" s="1">
        <v>2.6839999999999999E-2</v>
      </c>
      <c r="AX99" s="1">
        <v>2.928E-2</v>
      </c>
      <c r="AY99" s="1">
        <v>3.1719999999999998E-2</v>
      </c>
      <c r="AZ99" s="1">
        <v>3.4160000000000003E-2</v>
      </c>
      <c r="BA99" s="1">
        <v>3.6600000000000001E-2</v>
      </c>
      <c r="BB99" s="1">
        <v>3.9039999999999998E-2</v>
      </c>
      <c r="BC99" s="1">
        <v>4.1480000000000003E-2</v>
      </c>
      <c r="BD99" s="1">
        <v>4.3919999999999994E-2</v>
      </c>
      <c r="BE99" s="1">
        <v>4.6359999999999998E-2</v>
      </c>
      <c r="BF99" s="1">
        <v>4.8800000000000003E-2</v>
      </c>
      <c r="BG99" s="1">
        <v>5.4899999999999997E-2</v>
      </c>
      <c r="BH99" s="1">
        <v>6.0999999999999999E-2</v>
      </c>
      <c r="BI99" s="1">
        <v>6.7099999999999993E-2</v>
      </c>
      <c r="BJ99" s="1">
        <v>7.3200000000000001E-2</v>
      </c>
      <c r="BK99" s="1">
        <v>7.9299999999999995E-2</v>
      </c>
      <c r="BL99" s="1">
        <v>8.5400000000000004E-2</v>
      </c>
      <c r="BM99" s="1">
        <v>9.1499999999999998E-2</v>
      </c>
      <c r="BN99" s="1">
        <v>9.7600000000000006E-2</v>
      </c>
      <c r="BO99" s="1">
        <v>0.1037</v>
      </c>
      <c r="BP99" s="1">
        <v>0.10979999999999999</v>
      </c>
      <c r="BQ99" s="1">
        <f t="shared" si="78"/>
        <v>0.126</v>
      </c>
      <c r="BR99" s="1">
        <v>0.13200000000000001</v>
      </c>
      <c r="BS99" s="1">
        <v>0.14399999999999999</v>
      </c>
      <c r="BT99" s="1">
        <f t="shared" si="79"/>
        <v>0.15714</v>
      </c>
      <c r="BU99" s="1">
        <f t="shared" si="80"/>
        <v>0.16370499999999999</v>
      </c>
      <c r="BV99" s="1">
        <f t="shared" si="81"/>
        <v>0.17519999999999999</v>
      </c>
      <c r="BW99" s="1">
        <f t="shared" si="82"/>
        <v>0.18054000000000003</v>
      </c>
      <c r="BX99" s="1">
        <f t="shared" si="83"/>
        <v>0.1906388</v>
      </c>
      <c r="BY99" s="1">
        <f t="shared" si="84"/>
        <v>0.19980000000000001</v>
      </c>
      <c r="BZ99" s="1">
        <f t="shared" si="85"/>
        <v>0.20833499999999999</v>
      </c>
      <c r="CA99" s="1">
        <f t="shared" si="86"/>
        <v>0.2162</v>
      </c>
      <c r="CB99" s="1">
        <f t="shared" si="87"/>
        <v>0.22800000000000001</v>
      </c>
      <c r="CC99" s="1">
        <f t="shared" si="88"/>
        <v>0.23892300000000002</v>
      </c>
      <c r="CD99" s="1">
        <f t="shared" si="89"/>
        <v>0.24890699999999996</v>
      </c>
      <c r="CE99" s="1">
        <f t="shared" si="90"/>
        <v>0.258432</v>
      </c>
      <c r="CF99" s="1">
        <f t="shared" si="91"/>
        <v>0.28265999999999997</v>
      </c>
      <c r="CG99" s="1">
        <f t="shared" si="92"/>
        <v>0.29377500000000001</v>
      </c>
      <c r="CH99" s="1">
        <f t="shared" si="93"/>
        <v>0.31155899999999997</v>
      </c>
      <c r="CI99" s="1">
        <f t="shared" si="94"/>
        <v>0.33165</v>
      </c>
      <c r="CJ99" s="1">
        <f t="shared" si="95"/>
        <v>0.34319519999999998</v>
      </c>
      <c r="CK99" s="1">
        <f t="shared" si="96"/>
        <v>0.36408750000000001</v>
      </c>
      <c r="CL99" s="1">
        <f t="shared" si="97"/>
        <v>0.38680249999999994</v>
      </c>
      <c r="CM99" s="1">
        <f t="shared" si="98"/>
        <v>0.40454999999999997</v>
      </c>
      <c r="CN99" s="1">
        <f t="shared" si="99"/>
        <v>0.42404300000000006</v>
      </c>
      <c r="CO99" s="1">
        <f t="shared" si="100"/>
        <v>0.44814700000000002</v>
      </c>
      <c r="CP99" s="1">
        <f t="shared" si="101"/>
        <v>0.46151250000000005</v>
      </c>
      <c r="CQ99" s="1">
        <f t="shared" si="102"/>
        <v>0.49104499999999995</v>
      </c>
      <c r="CR99" s="1">
        <f t="shared" ref="CR99:CR130" si="104">0.5603*B6</f>
        <v>0.51547600000000005</v>
      </c>
      <c r="CS99" s="1">
        <f>CR98*0.97</f>
        <v>0.54355855691608856</v>
      </c>
      <c r="CZ99" s="1">
        <f t="shared" si="73"/>
        <v>9.9694320569160872</v>
      </c>
      <c r="DA99">
        <f t="shared" si="76"/>
        <v>2044</v>
      </c>
      <c r="DB99">
        <f t="shared" si="74"/>
        <v>1196.3318468299306</v>
      </c>
      <c r="DC99">
        <v>1090.2957783430659</v>
      </c>
    </row>
    <row r="100" spans="1:107" x14ac:dyDescent="0.25">
      <c r="A100">
        <f t="shared" si="75"/>
        <v>2045</v>
      </c>
      <c r="B100" s="1">
        <v>0</v>
      </c>
      <c r="C100" s="1">
        <f t="shared" si="77"/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9.0000000000000008E-4</v>
      </c>
      <c r="K100" s="1">
        <v>9.0000000000000008E-4</v>
      </c>
      <c r="L100" s="1">
        <v>9.0000000000000008E-4</v>
      </c>
      <c r="M100" s="1">
        <v>9.0000000000000008E-4</v>
      </c>
      <c r="N100" s="1">
        <v>9.0000000000000008E-4</v>
      </c>
      <c r="O100" s="1">
        <v>1.8000000000000002E-3</v>
      </c>
      <c r="P100" s="1">
        <v>1.8000000000000002E-3</v>
      </c>
      <c r="Q100" s="1">
        <v>1.8000000000000002E-3</v>
      </c>
      <c r="R100" s="1">
        <v>1.8000000000000002E-3</v>
      </c>
      <c r="S100" s="1">
        <v>1.8000000000000002E-3</v>
      </c>
      <c r="T100" s="1">
        <v>1.8000000000000002E-3</v>
      </c>
      <c r="U100" s="1">
        <v>1.8000000000000002E-3</v>
      </c>
      <c r="V100" s="1">
        <v>2.7000000000000001E-3</v>
      </c>
      <c r="W100" s="1">
        <f t="shared" si="103"/>
        <v>2.8500000000000001E-3</v>
      </c>
      <c r="X100" s="1">
        <v>2.8500000000000001E-3</v>
      </c>
      <c r="Y100" s="1">
        <v>3.8E-3</v>
      </c>
      <c r="Z100" s="1">
        <v>3.8E-3</v>
      </c>
      <c r="AA100" s="1">
        <v>3.8E-3</v>
      </c>
      <c r="AB100" s="1">
        <v>4.7499999999999999E-3</v>
      </c>
      <c r="AC100" s="1">
        <v>4.7499999999999999E-3</v>
      </c>
      <c r="AD100" s="1">
        <v>5.7000000000000002E-3</v>
      </c>
      <c r="AE100" s="1">
        <v>5.7000000000000002E-3</v>
      </c>
      <c r="AF100" s="1">
        <v>6.6499999999999997E-3</v>
      </c>
      <c r="AG100" s="1">
        <v>6.6499999999999997E-3</v>
      </c>
      <c r="AH100" s="1">
        <v>7.6E-3</v>
      </c>
      <c r="AI100" s="1">
        <v>7.6E-3</v>
      </c>
      <c r="AJ100" s="1">
        <v>8.5499999999999986E-3</v>
      </c>
      <c r="AK100" s="1">
        <v>8.5499999999999986E-3</v>
      </c>
      <c r="AL100" s="1">
        <v>9.4999999999999998E-3</v>
      </c>
      <c r="AM100" s="1">
        <v>9.4999999999999998E-3</v>
      </c>
      <c r="AN100" s="1">
        <v>1.0449999999999999E-2</v>
      </c>
      <c r="AO100" s="1">
        <v>1.14E-2</v>
      </c>
      <c r="AP100" s="1">
        <v>1.2349999999999998E-2</v>
      </c>
      <c r="AQ100" s="1">
        <f t="shared" si="72"/>
        <v>1.7080000000000001E-2</v>
      </c>
      <c r="AR100" s="1">
        <v>1.83E-2</v>
      </c>
      <c r="AS100" s="1">
        <v>1.9519999999999999E-2</v>
      </c>
      <c r="AT100" s="1">
        <v>2.0740000000000001E-2</v>
      </c>
      <c r="AU100" s="1">
        <v>2.1959999999999997E-2</v>
      </c>
      <c r="AV100" s="1">
        <v>2.3179999999999999E-2</v>
      </c>
      <c r="AW100" s="1">
        <v>2.4400000000000002E-2</v>
      </c>
      <c r="AX100" s="1">
        <v>2.6839999999999999E-2</v>
      </c>
      <c r="AY100" s="1">
        <v>2.928E-2</v>
      </c>
      <c r="AZ100" s="1">
        <v>3.1719999999999998E-2</v>
      </c>
      <c r="BA100" s="1">
        <v>3.4160000000000003E-2</v>
      </c>
      <c r="BB100" s="1">
        <v>3.6600000000000001E-2</v>
      </c>
      <c r="BC100" s="1">
        <v>3.9039999999999998E-2</v>
      </c>
      <c r="BD100" s="1">
        <v>4.1480000000000003E-2</v>
      </c>
      <c r="BE100" s="1">
        <v>4.3919999999999994E-2</v>
      </c>
      <c r="BF100" s="1">
        <v>4.6359999999999998E-2</v>
      </c>
      <c r="BG100" s="1">
        <v>4.8800000000000003E-2</v>
      </c>
      <c r="BH100" s="1">
        <v>5.4899999999999997E-2</v>
      </c>
      <c r="BI100" s="1">
        <v>6.0999999999999999E-2</v>
      </c>
      <c r="BJ100" s="1">
        <v>6.7099999999999993E-2</v>
      </c>
      <c r="BK100" s="1">
        <v>7.3200000000000001E-2</v>
      </c>
      <c r="BL100" s="1">
        <v>7.9299999999999995E-2</v>
      </c>
      <c r="BM100" s="1">
        <v>8.5400000000000004E-2</v>
      </c>
      <c r="BN100" s="1">
        <v>9.1499999999999998E-2</v>
      </c>
      <c r="BO100" s="1">
        <v>9.7600000000000006E-2</v>
      </c>
      <c r="BP100" s="1">
        <v>0.1037</v>
      </c>
      <c r="BQ100" s="1">
        <f t="shared" si="78"/>
        <v>0.108</v>
      </c>
      <c r="BR100" s="1">
        <v>0.126</v>
      </c>
      <c r="BS100" s="1">
        <v>0.13200000000000001</v>
      </c>
      <c r="BT100" s="1">
        <f t="shared" si="79"/>
        <v>0.13968</v>
      </c>
      <c r="BU100" s="1">
        <f t="shared" si="80"/>
        <v>0.15241500000000002</v>
      </c>
      <c r="BV100" s="1">
        <f t="shared" si="81"/>
        <v>0.15877499999999997</v>
      </c>
      <c r="BW100" s="1">
        <f t="shared" si="82"/>
        <v>0.16992000000000002</v>
      </c>
      <c r="BX100" s="1">
        <f t="shared" si="83"/>
        <v>0.17518160000000002</v>
      </c>
      <c r="BY100" s="1">
        <f t="shared" si="84"/>
        <v>0.18481500000000001</v>
      </c>
      <c r="BZ100" s="1">
        <f t="shared" si="85"/>
        <v>0.1938</v>
      </c>
      <c r="CA100" s="1">
        <f t="shared" si="86"/>
        <v>0.20209999999999997</v>
      </c>
      <c r="CB100" s="1">
        <f t="shared" si="87"/>
        <v>0.20976000000000003</v>
      </c>
      <c r="CC100" s="1">
        <f t="shared" si="88"/>
        <v>0.221225</v>
      </c>
      <c r="CD100" s="1">
        <f t="shared" si="89"/>
        <v>0.231741</v>
      </c>
      <c r="CE100" s="1">
        <f t="shared" si="90"/>
        <v>0.23420399999999997</v>
      </c>
      <c r="CF100" s="1">
        <f t="shared" si="91"/>
        <v>0.258432</v>
      </c>
      <c r="CG100" s="1">
        <f t="shared" si="92"/>
        <v>0.27418999999999999</v>
      </c>
      <c r="CH100" s="1">
        <f t="shared" si="93"/>
        <v>0.28496250000000001</v>
      </c>
      <c r="CI100" s="1">
        <f t="shared" si="94"/>
        <v>0.30216999999999999</v>
      </c>
      <c r="CJ100" s="1">
        <f t="shared" si="95"/>
        <v>0.32174550000000002</v>
      </c>
      <c r="CK100" s="1">
        <f t="shared" si="96"/>
        <v>0.33288000000000001</v>
      </c>
      <c r="CL100" s="1">
        <f t="shared" si="97"/>
        <v>0.35316750000000002</v>
      </c>
      <c r="CM100" s="1">
        <f t="shared" si="98"/>
        <v>0.37518749999999995</v>
      </c>
      <c r="CN100" s="1">
        <f t="shared" si="99"/>
        <v>0.39239800000000002</v>
      </c>
      <c r="CO100" s="1">
        <f t="shared" si="100"/>
        <v>0.41131300000000004</v>
      </c>
      <c r="CP100" s="1">
        <f t="shared" si="101"/>
        <v>0.43471500000000002</v>
      </c>
      <c r="CQ100" s="1">
        <f t="shared" si="102"/>
        <v>0.44771749999999999</v>
      </c>
      <c r="CR100" s="1">
        <f t="shared" si="104"/>
        <v>0.47625499999999998</v>
      </c>
      <c r="CS100" s="1">
        <f t="shared" ref="CS100:CS131" si="105">0.5435*B6</f>
        <v>0.50002000000000002</v>
      </c>
      <c r="CT100" s="1">
        <f>CS99*0.97</f>
        <v>0.52725180020860585</v>
      </c>
      <c r="CZ100" s="1">
        <f t="shared" si="73"/>
        <v>9.7257019002086054</v>
      </c>
      <c r="DA100">
        <f t="shared" si="76"/>
        <v>2045</v>
      </c>
      <c r="DB100">
        <f t="shared" si="74"/>
        <v>1167.0842280250326</v>
      </c>
      <c r="DC100">
        <v>1092.1360898927735</v>
      </c>
    </row>
    <row r="101" spans="1:107" x14ac:dyDescent="0.25">
      <c r="A101">
        <f t="shared" si="75"/>
        <v>2046</v>
      </c>
      <c r="B101" s="1">
        <v>0</v>
      </c>
      <c r="C101" s="1">
        <f t="shared" si="77"/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9.0000000000000008E-4</v>
      </c>
      <c r="L101" s="1">
        <v>9.0000000000000008E-4</v>
      </c>
      <c r="M101" s="1">
        <v>9.0000000000000008E-4</v>
      </c>
      <c r="N101" s="1">
        <v>9.0000000000000008E-4</v>
      </c>
      <c r="O101" s="1">
        <v>9.0000000000000008E-4</v>
      </c>
      <c r="P101" s="1">
        <v>1.8000000000000002E-3</v>
      </c>
      <c r="Q101" s="1">
        <v>1.8000000000000002E-3</v>
      </c>
      <c r="R101" s="1">
        <v>1.8000000000000002E-3</v>
      </c>
      <c r="S101" s="1">
        <v>1.8000000000000002E-3</v>
      </c>
      <c r="T101" s="1">
        <v>1.8000000000000002E-3</v>
      </c>
      <c r="U101" s="1">
        <v>1.8000000000000002E-3</v>
      </c>
      <c r="V101" s="1">
        <v>1.8000000000000002E-3</v>
      </c>
      <c r="W101" s="1">
        <f t="shared" si="103"/>
        <v>2.8500000000000001E-3</v>
      </c>
      <c r="X101" s="1">
        <v>2.8500000000000001E-3</v>
      </c>
      <c r="Y101" s="1">
        <v>2.8500000000000001E-3</v>
      </c>
      <c r="Z101" s="1">
        <v>3.8E-3</v>
      </c>
      <c r="AA101" s="1">
        <v>3.8E-3</v>
      </c>
      <c r="AB101" s="1">
        <v>3.8E-3</v>
      </c>
      <c r="AC101" s="1">
        <v>4.7499999999999999E-3</v>
      </c>
      <c r="AD101" s="1">
        <v>4.7499999999999999E-3</v>
      </c>
      <c r="AE101" s="1">
        <v>5.7000000000000002E-3</v>
      </c>
      <c r="AF101" s="1">
        <v>5.7000000000000002E-3</v>
      </c>
      <c r="AG101" s="1">
        <v>6.6499999999999997E-3</v>
      </c>
      <c r="AH101" s="1">
        <v>6.6499999999999997E-3</v>
      </c>
      <c r="AI101" s="1">
        <v>7.6E-3</v>
      </c>
      <c r="AJ101" s="1">
        <v>7.6E-3</v>
      </c>
      <c r="AK101" s="1">
        <v>8.5499999999999986E-3</v>
      </c>
      <c r="AL101" s="1">
        <v>8.5499999999999986E-3</v>
      </c>
      <c r="AM101" s="1">
        <v>9.4999999999999998E-3</v>
      </c>
      <c r="AN101" s="1">
        <v>9.4999999999999998E-3</v>
      </c>
      <c r="AO101" s="1">
        <v>1.0449999999999999E-2</v>
      </c>
      <c r="AP101" s="1">
        <v>1.14E-2</v>
      </c>
      <c r="AQ101" s="1">
        <f t="shared" si="72"/>
        <v>1.5859999999999999E-2</v>
      </c>
      <c r="AR101" s="1">
        <v>1.7080000000000001E-2</v>
      </c>
      <c r="AS101" s="1">
        <v>1.83E-2</v>
      </c>
      <c r="AT101" s="1">
        <v>1.9519999999999999E-2</v>
      </c>
      <c r="AU101" s="1">
        <v>2.0740000000000001E-2</v>
      </c>
      <c r="AV101" s="1">
        <v>2.1959999999999997E-2</v>
      </c>
      <c r="AW101" s="1">
        <v>2.3179999999999999E-2</v>
      </c>
      <c r="AX101" s="1">
        <v>2.4400000000000002E-2</v>
      </c>
      <c r="AY101" s="1">
        <v>2.6839999999999999E-2</v>
      </c>
      <c r="AZ101" s="1">
        <v>2.928E-2</v>
      </c>
      <c r="BA101" s="1">
        <v>3.1719999999999998E-2</v>
      </c>
      <c r="BB101" s="1">
        <v>3.4160000000000003E-2</v>
      </c>
      <c r="BC101" s="1">
        <v>3.6600000000000001E-2</v>
      </c>
      <c r="BD101" s="1">
        <v>3.9039999999999998E-2</v>
      </c>
      <c r="BE101" s="1">
        <v>4.1480000000000003E-2</v>
      </c>
      <c r="BF101" s="1">
        <v>4.3919999999999994E-2</v>
      </c>
      <c r="BG101" s="1">
        <v>4.6359999999999998E-2</v>
      </c>
      <c r="BH101" s="1">
        <v>4.8800000000000003E-2</v>
      </c>
      <c r="BI101" s="1">
        <v>5.4899999999999997E-2</v>
      </c>
      <c r="BJ101" s="1">
        <v>6.0999999999999999E-2</v>
      </c>
      <c r="BK101" s="1">
        <v>6.7099999999999993E-2</v>
      </c>
      <c r="BL101" s="1">
        <v>7.3200000000000001E-2</v>
      </c>
      <c r="BM101" s="1">
        <v>7.9299999999999995E-2</v>
      </c>
      <c r="BN101" s="1">
        <v>8.5400000000000004E-2</v>
      </c>
      <c r="BO101" s="1">
        <v>9.1499999999999998E-2</v>
      </c>
      <c r="BP101" s="1">
        <v>9.7600000000000006E-2</v>
      </c>
      <c r="BQ101" s="1">
        <f t="shared" si="78"/>
        <v>0.10200000000000001</v>
      </c>
      <c r="BR101" s="1">
        <v>0.108</v>
      </c>
      <c r="BS101" s="1">
        <v>0.126</v>
      </c>
      <c r="BT101" s="1">
        <f t="shared" si="79"/>
        <v>0.12803999999999999</v>
      </c>
      <c r="BU101" s="1">
        <f t="shared" si="80"/>
        <v>0.13547999999999999</v>
      </c>
      <c r="BV101" s="1">
        <f t="shared" si="81"/>
        <v>0.14782500000000001</v>
      </c>
      <c r="BW101" s="1">
        <f t="shared" si="82"/>
        <v>0.15398999999999999</v>
      </c>
      <c r="BX101" s="1">
        <f t="shared" si="83"/>
        <v>0.16487680000000002</v>
      </c>
      <c r="BY101" s="1">
        <f t="shared" si="84"/>
        <v>0.16983000000000001</v>
      </c>
      <c r="BZ101" s="1">
        <f t="shared" si="85"/>
        <v>0.17926499999999998</v>
      </c>
      <c r="CA101" s="1">
        <f t="shared" si="86"/>
        <v>0.188</v>
      </c>
      <c r="CB101" s="1">
        <f t="shared" si="87"/>
        <v>0.19608</v>
      </c>
      <c r="CC101" s="1">
        <f t="shared" si="88"/>
        <v>0.20352700000000001</v>
      </c>
      <c r="CD101" s="1">
        <f t="shared" si="89"/>
        <v>0.21457499999999999</v>
      </c>
      <c r="CE101" s="1">
        <f t="shared" si="90"/>
        <v>0.21805200000000002</v>
      </c>
      <c r="CF101" s="1">
        <f t="shared" si="91"/>
        <v>0.23420399999999997</v>
      </c>
      <c r="CG101" s="1">
        <f t="shared" si="92"/>
        <v>0.25068800000000002</v>
      </c>
      <c r="CH101" s="1">
        <f t="shared" si="93"/>
        <v>0.26596500000000001</v>
      </c>
      <c r="CI101" s="1">
        <f t="shared" si="94"/>
        <v>0.27637499999999998</v>
      </c>
      <c r="CJ101" s="1">
        <f t="shared" si="95"/>
        <v>0.29314590000000001</v>
      </c>
      <c r="CK101" s="1">
        <f t="shared" si="96"/>
        <v>0.31207499999999999</v>
      </c>
      <c r="CL101" s="1">
        <f t="shared" si="97"/>
        <v>0.32289599999999996</v>
      </c>
      <c r="CM101" s="1">
        <f t="shared" si="98"/>
        <v>0.34256249999999999</v>
      </c>
      <c r="CN101" s="1">
        <f t="shared" si="99"/>
        <v>0.3639175</v>
      </c>
      <c r="CO101" s="1">
        <f t="shared" si="100"/>
        <v>0.38061800000000001</v>
      </c>
      <c r="CP101" s="1">
        <f t="shared" si="101"/>
        <v>0.39898500000000003</v>
      </c>
      <c r="CQ101" s="1">
        <f t="shared" si="102"/>
        <v>0.42172099999999996</v>
      </c>
      <c r="CR101" s="1">
        <f t="shared" si="104"/>
        <v>0.43423250000000002</v>
      </c>
      <c r="CS101" s="1">
        <f t="shared" si="105"/>
        <v>0.46197499999999997</v>
      </c>
      <c r="CT101" s="1">
        <f t="shared" ref="CT101:CT132" si="106">0.5272*B6</f>
        <v>0.48502400000000001</v>
      </c>
      <c r="CU101" s="1">
        <f>CT100*0.97</f>
        <v>0.51143424620234768</v>
      </c>
      <c r="CZ101" s="1">
        <f t="shared" ref="CZ101:CZ105" si="107">SUM(C101:CY101)</f>
        <v>9.4849994462023464</v>
      </c>
      <c r="DA101">
        <f t="shared" si="76"/>
        <v>2046</v>
      </c>
      <c r="DB101">
        <f t="shared" si="74"/>
        <v>1138.1999335442815</v>
      </c>
      <c r="DC101">
        <v>1093.6573241959904</v>
      </c>
    </row>
    <row r="102" spans="1:107" x14ac:dyDescent="0.25">
      <c r="A102">
        <f t="shared" si="75"/>
        <v>2047</v>
      </c>
      <c r="B102" s="1">
        <v>0</v>
      </c>
      <c r="C102" s="1">
        <f t="shared" si="77"/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9.0000000000000008E-4</v>
      </c>
      <c r="M102" s="1">
        <v>9.0000000000000008E-4</v>
      </c>
      <c r="N102" s="1">
        <v>9.0000000000000008E-4</v>
      </c>
      <c r="O102" s="1">
        <v>9.0000000000000008E-4</v>
      </c>
      <c r="P102" s="1">
        <v>9.0000000000000008E-4</v>
      </c>
      <c r="Q102" s="1">
        <v>1.8000000000000002E-3</v>
      </c>
      <c r="R102" s="1">
        <v>1.8000000000000002E-3</v>
      </c>
      <c r="S102" s="1">
        <v>1.8000000000000002E-3</v>
      </c>
      <c r="T102" s="1">
        <v>1.8000000000000002E-3</v>
      </c>
      <c r="U102" s="1">
        <v>1.8000000000000002E-3</v>
      </c>
      <c r="V102" s="1">
        <v>1.8000000000000002E-3</v>
      </c>
      <c r="W102" s="1">
        <f t="shared" si="103"/>
        <v>1.9E-3</v>
      </c>
      <c r="X102" s="1">
        <v>2.8500000000000001E-3</v>
      </c>
      <c r="Y102" s="1">
        <v>2.8500000000000001E-3</v>
      </c>
      <c r="Z102" s="1">
        <v>2.8500000000000001E-3</v>
      </c>
      <c r="AA102" s="1">
        <v>3.8E-3</v>
      </c>
      <c r="AB102" s="1">
        <v>3.8E-3</v>
      </c>
      <c r="AC102" s="1">
        <v>3.8E-3</v>
      </c>
      <c r="AD102" s="1">
        <v>4.7499999999999999E-3</v>
      </c>
      <c r="AE102" s="1">
        <v>4.7499999999999999E-3</v>
      </c>
      <c r="AF102" s="1">
        <v>5.7000000000000002E-3</v>
      </c>
      <c r="AG102" s="1">
        <v>5.7000000000000002E-3</v>
      </c>
      <c r="AH102" s="1">
        <v>6.6499999999999997E-3</v>
      </c>
      <c r="AI102" s="1">
        <v>6.6499999999999997E-3</v>
      </c>
      <c r="AJ102" s="1">
        <v>7.6E-3</v>
      </c>
      <c r="AK102" s="1">
        <v>7.6E-3</v>
      </c>
      <c r="AL102" s="1">
        <v>8.5499999999999986E-3</v>
      </c>
      <c r="AM102" s="1">
        <v>8.5499999999999986E-3</v>
      </c>
      <c r="AN102" s="1">
        <v>9.4999999999999998E-3</v>
      </c>
      <c r="AO102" s="1">
        <v>9.4999999999999998E-3</v>
      </c>
      <c r="AP102" s="1">
        <v>1.0449999999999999E-2</v>
      </c>
      <c r="AQ102" s="1">
        <f t="shared" si="72"/>
        <v>1.464E-2</v>
      </c>
      <c r="AR102" s="1">
        <v>1.5859999999999999E-2</v>
      </c>
      <c r="AS102" s="1">
        <v>1.7080000000000001E-2</v>
      </c>
      <c r="AT102" s="1">
        <v>1.83E-2</v>
      </c>
      <c r="AU102" s="1">
        <v>1.9519999999999999E-2</v>
      </c>
      <c r="AV102" s="1">
        <v>2.0740000000000001E-2</v>
      </c>
      <c r="AW102" s="1">
        <v>2.1959999999999997E-2</v>
      </c>
      <c r="AX102" s="1">
        <v>2.3179999999999999E-2</v>
      </c>
      <c r="AY102" s="1">
        <v>2.4400000000000002E-2</v>
      </c>
      <c r="AZ102" s="1">
        <v>2.6839999999999999E-2</v>
      </c>
      <c r="BA102" s="1">
        <v>2.928E-2</v>
      </c>
      <c r="BB102" s="1">
        <v>3.1719999999999998E-2</v>
      </c>
      <c r="BC102" s="1">
        <v>3.4160000000000003E-2</v>
      </c>
      <c r="BD102" s="1">
        <v>3.6600000000000001E-2</v>
      </c>
      <c r="BE102" s="1">
        <v>3.9039999999999998E-2</v>
      </c>
      <c r="BF102" s="1">
        <v>4.1480000000000003E-2</v>
      </c>
      <c r="BG102" s="1">
        <v>4.3919999999999994E-2</v>
      </c>
      <c r="BH102" s="1">
        <v>4.6359999999999998E-2</v>
      </c>
      <c r="BI102" s="1">
        <v>4.8800000000000003E-2</v>
      </c>
      <c r="BJ102" s="1">
        <v>5.4899999999999997E-2</v>
      </c>
      <c r="BK102" s="1">
        <v>6.0999999999999999E-2</v>
      </c>
      <c r="BL102" s="1">
        <v>6.7099999999999993E-2</v>
      </c>
      <c r="BM102" s="1">
        <v>7.3200000000000001E-2</v>
      </c>
      <c r="BN102" s="1">
        <v>7.9299999999999995E-2</v>
      </c>
      <c r="BO102" s="1">
        <v>8.5400000000000004E-2</v>
      </c>
      <c r="BP102" s="1">
        <v>9.1499999999999998E-2</v>
      </c>
      <c r="BQ102" s="1">
        <f t="shared" si="78"/>
        <v>9.6000000000000002E-2</v>
      </c>
      <c r="BR102" s="1">
        <v>0.10200000000000001</v>
      </c>
      <c r="BS102" s="1">
        <v>0.108</v>
      </c>
      <c r="BT102" s="1">
        <f t="shared" si="79"/>
        <v>0.12221999999999998</v>
      </c>
      <c r="BU102" s="1">
        <f t="shared" si="80"/>
        <v>0.12418999999999999</v>
      </c>
      <c r="BV102" s="1">
        <f t="shared" si="81"/>
        <v>0.13139999999999999</v>
      </c>
      <c r="BW102" s="1">
        <f t="shared" si="82"/>
        <v>0.14337000000000003</v>
      </c>
      <c r="BX102" s="1">
        <f t="shared" si="83"/>
        <v>0.14941959999999999</v>
      </c>
      <c r="BY102" s="1">
        <f t="shared" si="84"/>
        <v>0.15984000000000001</v>
      </c>
      <c r="BZ102" s="1">
        <f t="shared" si="85"/>
        <v>0.16473000000000002</v>
      </c>
      <c r="CA102" s="1">
        <f t="shared" si="86"/>
        <v>0.1739</v>
      </c>
      <c r="CB102" s="1">
        <f t="shared" si="87"/>
        <v>0.18240000000000001</v>
      </c>
      <c r="CC102" s="1">
        <f t="shared" si="88"/>
        <v>0.19025349999999999</v>
      </c>
      <c r="CD102" s="1">
        <f t="shared" si="89"/>
        <v>0.197409</v>
      </c>
      <c r="CE102" s="1">
        <f t="shared" si="90"/>
        <v>0.2019</v>
      </c>
      <c r="CF102" s="1">
        <f t="shared" si="91"/>
        <v>0.21805200000000002</v>
      </c>
      <c r="CG102" s="1">
        <f t="shared" si="92"/>
        <v>0.22718599999999997</v>
      </c>
      <c r="CH102" s="1">
        <f t="shared" si="93"/>
        <v>0.24316800000000002</v>
      </c>
      <c r="CI102" s="1">
        <f t="shared" si="94"/>
        <v>0.25794999999999996</v>
      </c>
      <c r="CJ102" s="1">
        <f t="shared" si="95"/>
        <v>0.26812124999999998</v>
      </c>
      <c r="CK102" s="1">
        <f t="shared" si="96"/>
        <v>0.284335</v>
      </c>
      <c r="CL102" s="1">
        <f t="shared" si="97"/>
        <v>0.30271500000000001</v>
      </c>
      <c r="CM102" s="1">
        <f t="shared" si="98"/>
        <v>0.31319999999999998</v>
      </c>
      <c r="CN102" s="1">
        <f t="shared" si="99"/>
        <v>0.33227250000000003</v>
      </c>
      <c r="CO102" s="1">
        <f t="shared" si="100"/>
        <v>0.35299249999999999</v>
      </c>
      <c r="CP102" s="1">
        <f t="shared" si="101"/>
        <v>0.36921000000000004</v>
      </c>
      <c r="CQ102" s="1">
        <f t="shared" si="102"/>
        <v>0.38705900000000004</v>
      </c>
      <c r="CR102" s="1">
        <f t="shared" si="104"/>
        <v>0.40901900000000002</v>
      </c>
      <c r="CS102" s="1">
        <f t="shared" si="105"/>
        <v>0.42121249999999999</v>
      </c>
      <c r="CT102" s="1">
        <f t="shared" si="106"/>
        <v>0.44811999999999996</v>
      </c>
      <c r="CU102" s="1">
        <f t="shared" ref="CU102:CU133" si="108">0.5114*B6</f>
        <v>0.47048799999999996</v>
      </c>
      <c r="CV102" s="1">
        <f>CU101*0.97</f>
        <v>0.49609121881627721</v>
      </c>
      <c r="CZ102" s="1">
        <f t="shared" si="107"/>
        <v>9.2476040688162762</v>
      </c>
      <c r="DA102">
        <f t="shared" si="76"/>
        <v>2047</v>
      </c>
      <c r="DB102">
        <f t="shared" si="74"/>
        <v>1109.7124882579531</v>
      </c>
      <c r="DC102">
        <v>1094.9619267701107</v>
      </c>
    </row>
    <row r="103" spans="1:107" x14ac:dyDescent="0.25">
      <c r="A103">
        <f t="shared" si="75"/>
        <v>2048</v>
      </c>
      <c r="B103" s="1">
        <v>0</v>
      </c>
      <c r="C103" s="1">
        <f t="shared" si="77"/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9.0000000000000008E-4</v>
      </c>
      <c r="N103" s="1">
        <v>9.0000000000000008E-4</v>
      </c>
      <c r="O103" s="1">
        <v>9.0000000000000008E-4</v>
      </c>
      <c r="P103" s="1">
        <v>9.0000000000000008E-4</v>
      </c>
      <c r="Q103" s="1">
        <v>9.0000000000000008E-4</v>
      </c>
      <c r="R103" s="1">
        <v>1.8000000000000002E-3</v>
      </c>
      <c r="S103" s="1">
        <v>1.8000000000000002E-3</v>
      </c>
      <c r="T103" s="1">
        <v>1.8000000000000002E-3</v>
      </c>
      <c r="U103" s="1">
        <v>1.8000000000000002E-3</v>
      </c>
      <c r="V103" s="1">
        <v>1.8000000000000002E-3</v>
      </c>
      <c r="W103" s="1">
        <f t="shared" si="103"/>
        <v>1.9E-3</v>
      </c>
      <c r="X103" s="1">
        <v>1.9E-3</v>
      </c>
      <c r="Y103" s="1">
        <v>2.8500000000000001E-3</v>
      </c>
      <c r="Z103" s="1">
        <v>2.8500000000000001E-3</v>
      </c>
      <c r="AA103" s="1">
        <v>2.8500000000000001E-3</v>
      </c>
      <c r="AB103" s="1">
        <v>3.8E-3</v>
      </c>
      <c r="AC103" s="1">
        <v>3.8E-3</v>
      </c>
      <c r="AD103" s="1">
        <v>3.8E-3</v>
      </c>
      <c r="AE103" s="1">
        <v>4.7499999999999999E-3</v>
      </c>
      <c r="AF103" s="1">
        <v>4.7499999999999999E-3</v>
      </c>
      <c r="AG103" s="1">
        <v>5.7000000000000002E-3</v>
      </c>
      <c r="AH103" s="1">
        <v>5.7000000000000002E-3</v>
      </c>
      <c r="AI103" s="1">
        <v>6.6499999999999997E-3</v>
      </c>
      <c r="AJ103" s="1">
        <v>6.6499999999999997E-3</v>
      </c>
      <c r="AK103" s="1">
        <v>7.6E-3</v>
      </c>
      <c r="AL103" s="1">
        <v>7.6E-3</v>
      </c>
      <c r="AM103" s="1">
        <v>8.5499999999999986E-3</v>
      </c>
      <c r="AN103" s="1">
        <v>8.5499999999999986E-3</v>
      </c>
      <c r="AO103" s="1">
        <v>9.4999999999999998E-3</v>
      </c>
      <c r="AP103" s="1">
        <v>9.4999999999999998E-3</v>
      </c>
      <c r="AQ103" s="1">
        <f t="shared" si="72"/>
        <v>1.342E-2</v>
      </c>
      <c r="AR103" s="1">
        <v>1.464E-2</v>
      </c>
      <c r="AS103" s="1">
        <v>1.5859999999999999E-2</v>
      </c>
      <c r="AT103" s="1">
        <v>1.7080000000000001E-2</v>
      </c>
      <c r="AU103" s="1">
        <v>1.83E-2</v>
      </c>
      <c r="AV103" s="1">
        <v>1.9519999999999999E-2</v>
      </c>
      <c r="AW103" s="1">
        <v>2.0740000000000001E-2</v>
      </c>
      <c r="AX103" s="1">
        <v>2.1959999999999997E-2</v>
      </c>
      <c r="AY103" s="1">
        <v>2.3179999999999999E-2</v>
      </c>
      <c r="AZ103" s="1">
        <v>2.4400000000000002E-2</v>
      </c>
      <c r="BA103" s="1">
        <v>2.6839999999999999E-2</v>
      </c>
      <c r="BB103" s="1">
        <v>2.928E-2</v>
      </c>
      <c r="BC103" s="1">
        <v>3.1719999999999998E-2</v>
      </c>
      <c r="BD103" s="1">
        <v>3.4160000000000003E-2</v>
      </c>
      <c r="BE103" s="1">
        <v>3.6600000000000001E-2</v>
      </c>
      <c r="BF103" s="1">
        <v>3.9039999999999998E-2</v>
      </c>
      <c r="BG103" s="1">
        <v>4.1480000000000003E-2</v>
      </c>
      <c r="BH103" s="1">
        <v>4.3919999999999994E-2</v>
      </c>
      <c r="BI103" s="1">
        <v>4.6359999999999998E-2</v>
      </c>
      <c r="BJ103" s="1">
        <v>4.8800000000000003E-2</v>
      </c>
      <c r="BK103" s="1">
        <v>5.4899999999999997E-2</v>
      </c>
      <c r="BL103" s="1">
        <v>6.0999999999999999E-2</v>
      </c>
      <c r="BM103" s="1">
        <v>6.7099999999999993E-2</v>
      </c>
      <c r="BN103" s="1">
        <v>7.3200000000000001E-2</v>
      </c>
      <c r="BO103" s="1">
        <v>7.9299999999999995E-2</v>
      </c>
      <c r="BP103" s="1">
        <v>8.5400000000000004E-2</v>
      </c>
      <c r="BQ103" s="1">
        <f t="shared" si="78"/>
        <v>0.09</v>
      </c>
      <c r="BR103" s="1">
        <v>9.6000000000000002E-2</v>
      </c>
      <c r="BS103" s="1">
        <v>0.10200000000000001</v>
      </c>
      <c r="BT103" s="1">
        <f t="shared" si="79"/>
        <v>0.10475999999999999</v>
      </c>
      <c r="BU103" s="1">
        <f t="shared" si="80"/>
        <v>0.118545</v>
      </c>
      <c r="BV103" s="1">
        <f t="shared" si="81"/>
        <v>0.12045</v>
      </c>
      <c r="BW103" s="1">
        <f t="shared" si="82"/>
        <v>0.12744</v>
      </c>
      <c r="BX103" s="1">
        <f t="shared" si="83"/>
        <v>0.13911480000000001</v>
      </c>
      <c r="BY103" s="1">
        <f t="shared" si="84"/>
        <v>0.14485499999999998</v>
      </c>
      <c r="BZ103" s="1">
        <f t="shared" si="85"/>
        <v>0.15504000000000001</v>
      </c>
      <c r="CA103" s="1">
        <f t="shared" si="86"/>
        <v>0.1598</v>
      </c>
      <c r="CB103" s="1">
        <f t="shared" si="87"/>
        <v>0.16872000000000001</v>
      </c>
      <c r="CC103" s="1">
        <f t="shared" si="88"/>
        <v>0.17698000000000003</v>
      </c>
      <c r="CD103" s="1">
        <f t="shared" si="89"/>
        <v>0.18453449999999999</v>
      </c>
      <c r="CE103" s="1">
        <f t="shared" si="90"/>
        <v>0.185748</v>
      </c>
      <c r="CF103" s="1">
        <f t="shared" si="91"/>
        <v>0.2019</v>
      </c>
      <c r="CG103" s="1">
        <f t="shared" si="92"/>
        <v>0.21151800000000001</v>
      </c>
      <c r="CH103" s="1">
        <f t="shared" si="93"/>
        <v>0.22037099999999998</v>
      </c>
      <c r="CI103" s="1">
        <f t="shared" si="94"/>
        <v>0.23583999999999999</v>
      </c>
      <c r="CJ103" s="1">
        <f t="shared" si="95"/>
        <v>0.25024649999999998</v>
      </c>
      <c r="CK103" s="1">
        <f t="shared" si="96"/>
        <v>0.26006249999999997</v>
      </c>
      <c r="CL103" s="1">
        <f t="shared" si="97"/>
        <v>0.27580699999999997</v>
      </c>
      <c r="CM103" s="1">
        <f t="shared" si="98"/>
        <v>0.29362499999999997</v>
      </c>
      <c r="CN103" s="1">
        <f t="shared" si="99"/>
        <v>0.30379200000000001</v>
      </c>
      <c r="CO103" s="1">
        <f t="shared" si="100"/>
        <v>0.32229750000000001</v>
      </c>
      <c r="CP103" s="1">
        <f t="shared" si="101"/>
        <v>0.34241250000000001</v>
      </c>
      <c r="CQ103" s="1">
        <f t="shared" si="102"/>
        <v>0.35817399999999999</v>
      </c>
      <c r="CR103" s="1">
        <f t="shared" si="104"/>
        <v>0.37540100000000004</v>
      </c>
      <c r="CS103" s="1">
        <f t="shared" si="105"/>
        <v>0.39675499999999997</v>
      </c>
      <c r="CT103" s="1">
        <f t="shared" si="106"/>
        <v>0.40858</v>
      </c>
      <c r="CU103" s="1">
        <f t="shared" si="108"/>
        <v>0.43468999999999997</v>
      </c>
      <c r="CV103" s="1">
        <f t="shared" ref="CV103:CV134" si="109">0.496*B6</f>
        <v>0.45632</v>
      </c>
      <c r="CW103" s="1">
        <f>CV102*0.97</f>
        <v>0.48120848225178886</v>
      </c>
      <c r="CZ103" s="1">
        <f t="shared" si="107"/>
        <v>9.013937782251789</v>
      </c>
      <c r="DA103">
        <f t="shared" si="76"/>
        <v>2048</v>
      </c>
      <c r="DB103">
        <f t="shared" si="74"/>
        <v>1081.6725338702147</v>
      </c>
      <c r="DC103">
        <v>1096.0590561670074</v>
      </c>
    </row>
    <row r="104" spans="1:107" x14ac:dyDescent="0.25">
      <c r="A104">
        <f t="shared" si="75"/>
        <v>2049</v>
      </c>
      <c r="B104" s="1">
        <v>0</v>
      </c>
      <c r="C104" s="1">
        <f t="shared" si="77"/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9.0000000000000008E-4</v>
      </c>
      <c r="O104" s="1">
        <v>9.0000000000000008E-4</v>
      </c>
      <c r="P104" s="1">
        <v>9.0000000000000008E-4</v>
      </c>
      <c r="Q104" s="1">
        <v>9.0000000000000008E-4</v>
      </c>
      <c r="R104" s="1">
        <v>9.0000000000000008E-4</v>
      </c>
      <c r="S104" s="1">
        <v>1.8000000000000002E-3</v>
      </c>
      <c r="T104" s="1">
        <v>1.8000000000000002E-3</v>
      </c>
      <c r="U104" s="1">
        <v>1.8000000000000002E-3</v>
      </c>
      <c r="V104" s="1">
        <v>1.8000000000000002E-3</v>
      </c>
      <c r="W104" s="1">
        <f t="shared" si="103"/>
        <v>1.9E-3</v>
      </c>
      <c r="X104" s="1">
        <v>1.9E-3</v>
      </c>
      <c r="Y104" s="1">
        <v>1.9E-3</v>
      </c>
      <c r="Z104" s="1">
        <v>2.8500000000000001E-3</v>
      </c>
      <c r="AA104" s="1">
        <v>2.8500000000000001E-3</v>
      </c>
      <c r="AB104" s="1">
        <v>2.8500000000000001E-3</v>
      </c>
      <c r="AC104" s="1">
        <v>3.8E-3</v>
      </c>
      <c r="AD104" s="1">
        <v>3.8E-3</v>
      </c>
      <c r="AE104" s="1">
        <v>3.8E-3</v>
      </c>
      <c r="AF104" s="1">
        <v>4.7499999999999999E-3</v>
      </c>
      <c r="AG104" s="1">
        <v>4.7499999999999999E-3</v>
      </c>
      <c r="AH104" s="1">
        <v>5.7000000000000002E-3</v>
      </c>
      <c r="AI104" s="1">
        <v>5.7000000000000002E-3</v>
      </c>
      <c r="AJ104" s="1">
        <v>6.6499999999999997E-3</v>
      </c>
      <c r="AK104" s="1">
        <v>6.6499999999999997E-3</v>
      </c>
      <c r="AL104" s="1">
        <v>7.6E-3</v>
      </c>
      <c r="AM104" s="1">
        <v>7.6E-3</v>
      </c>
      <c r="AN104" s="1">
        <v>8.5499999999999986E-3</v>
      </c>
      <c r="AO104" s="1">
        <v>8.5499999999999986E-3</v>
      </c>
      <c r="AP104" s="1">
        <v>9.4999999999999998E-3</v>
      </c>
      <c r="AQ104" s="1">
        <f t="shared" si="72"/>
        <v>1.2200000000000001E-2</v>
      </c>
      <c r="AR104" s="1">
        <v>1.342E-2</v>
      </c>
      <c r="AS104" s="1">
        <v>1.464E-2</v>
      </c>
      <c r="AT104" s="1">
        <v>1.5859999999999999E-2</v>
      </c>
      <c r="AU104" s="1">
        <v>1.7080000000000001E-2</v>
      </c>
      <c r="AV104" s="1">
        <v>1.83E-2</v>
      </c>
      <c r="AW104" s="1">
        <v>1.9519999999999999E-2</v>
      </c>
      <c r="AX104" s="1">
        <v>2.0740000000000001E-2</v>
      </c>
      <c r="AY104" s="1">
        <v>2.1959999999999997E-2</v>
      </c>
      <c r="AZ104" s="1">
        <v>2.3179999999999999E-2</v>
      </c>
      <c r="BA104" s="1">
        <v>2.4400000000000002E-2</v>
      </c>
      <c r="BB104" s="1">
        <v>2.6839999999999999E-2</v>
      </c>
      <c r="BC104" s="1">
        <v>2.928E-2</v>
      </c>
      <c r="BD104" s="1">
        <v>3.1719999999999998E-2</v>
      </c>
      <c r="BE104" s="1">
        <v>3.4160000000000003E-2</v>
      </c>
      <c r="BF104" s="1">
        <v>3.6600000000000001E-2</v>
      </c>
      <c r="BG104" s="1">
        <v>3.9039999999999998E-2</v>
      </c>
      <c r="BH104" s="1">
        <v>4.1480000000000003E-2</v>
      </c>
      <c r="BI104" s="1">
        <v>4.3919999999999994E-2</v>
      </c>
      <c r="BJ104" s="1">
        <v>4.6359999999999998E-2</v>
      </c>
      <c r="BK104" s="1">
        <v>4.8800000000000003E-2</v>
      </c>
      <c r="BL104" s="1">
        <v>5.4899999999999997E-2</v>
      </c>
      <c r="BM104" s="1">
        <v>6.0999999999999999E-2</v>
      </c>
      <c r="BN104" s="1">
        <v>6.7099999999999993E-2</v>
      </c>
      <c r="BO104" s="1">
        <v>7.3200000000000001E-2</v>
      </c>
      <c r="BP104" s="1">
        <v>7.9299999999999995E-2</v>
      </c>
      <c r="BQ104" s="1">
        <f t="shared" si="78"/>
        <v>8.4000000000000005E-2</v>
      </c>
      <c r="BR104" s="1">
        <v>0.09</v>
      </c>
      <c r="BS104" s="1">
        <v>9.6000000000000002E-2</v>
      </c>
      <c r="BT104" s="1">
        <f t="shared" si="79"/>
        <v>9.894E-2</v>
      </c>
      <c r="BU104" s="1">
        <f t="shared" si="80"/>
        <v>0.10160999999999999</v>
      </c>
      <c r="BV104" s="1">
        <f t="shared" si="81"/>
        <v>0.11497499999999999</v>
      </c>
      <c r="BW104" s="1">
        <f t="shared" si="82"/>
        <v>0.11682000000000001</v>
      </c>
      <c r="BX104" s="1">
        <f t="shared" si="83"/>
        <v>0.12365760000000001</v>
      </c>
      <c r="BY104" s="1">
        <f t="shared" si="84"/>
        <v>0.13486500000000001</v>
      </c>
      <c r="BZ104" s="1">
        <f t="shared" si="85"/>
        <v>0.14050499999999999</v>
      </c>
      <c r="CA104" s="1">
        <f t="shared" si="86"/>
        <v>0.15040000000000001</v>
      </c>
      <c r="CB104" s="1">
        <f t="shared" si="87"/>
        <v>0.15504000000000001</v>
      </c>
      <c r="CC104" s="1">
        <f t="shared" si="88"/>
        <v>0.1637065</v>
      </c>
      <c r="CD104" s="1">
        <f t="shared" si="89"/>
        <v>0.17166000000000001</v>
      </c>
      <c r="CE104" s="1">
        <f t="shared" si="90"/>
        <v>0.17363399999999998</v>
      </c>
      <c r="CF104" s="1">
        <f t="shared" si="91"/>
        <v>0.185748</v>
      </c>
      <c r="CG104" s="1">
        <f t="shared" si="92"/>
        <v>0.19585</v>
      </c>
      <c r="CH104" s="1">
        <f t="shared" si="93"/>
        <v>0.20517300000000002</v>
      </c>
      <c r="CI104" s="1">
        <f t="shared" si="94"/>
        <v>0.21372999999999998</v>
      </c>
      <c r="CJ104" s="1">
        <f t="shared" si="95"/>
        <v>0.22879680000000002</v>
      </c>
      <c r="CK104" s="1">
        <f t="shared" si="96"/>
        <v>0.242725</v>
      </c>
      <c r="CL104" s="1">
        <f t="shared" si="97"/>
        <v>0.2522625</v>
      </c>
      <c r="CM104" s="1">
        <f t="shared" si="98"/>
        <v>0.26752499999999996</v>
      </c>
      <c r="CN104" s="1">
        <f t="shared" si="99"/>
        <v>0.28480500000000003</v>
      </c>
      <c r="CO104" s="1">
        <f t="shared" si="100"/>
        <v>0.29467199999999999</v>
      </c>
      <c r="CP104" s="1">
        <f t="shared" si="101"/>
        <v>0.31263750000000001</v>
      </c>
      <c r="CQ104" s="1">
        <f t="shared" si="102"/>
        <v>0.33217749999999996</v>
      </c>
      <c r="CR104" s="1">
        <f t="shared" si="104"/>
        <v>0.34738600000000003</v>
      </c>
      <c r="CS104" s="1">
        <f t="shared" si="105"/>
        <v>0.364145</v>
      </c>
      <c r="CT104" s="1">
        <f t="shared" si="106"/>
        <v>0.38485599999999998</v>
      </c>
      <c r="CU104" s="1">
        <f t="shared" si="108"/>
        <v>0.39633499999999999</v>
      </c>
      <c r="CV104" s="1">
        <f t="shared" si="109"/>
        <v>0.42159999999999997</v>
      </c>
      <c r="CW104" s="1">
        <f t="shared" ref="CW104:CW135" si="110">0.4812*B6</f>
        <v>0.44270400000000004</v>
      </c>
      <c r="CX104" s="1">
        <f>CW103*0.97</f>
        <v>0.46677222778423516</v>
      </c>
      <c r="CZ104" s="1">
        <f t="shared" si="107"/>
        <v>8.784063627784235</v>
      </c>
      <c r="DA104">
        <f t="shared" si="76"/>
        <v>2049</v>
      </c>
      <c r="DB104">
        <f t="shared" si="74"/>
        <v>1054.0876353341082</v>
      </c>
      <c r="DC104">
        <v>1096.927013581997</v>
      </c>
    </row>
    <row r="105" spans="1:107" x14ac:dyDescent="0.25">
      <c r="A105">
        <f t="shared" si="75"/>
        <v>2050</v>
      </c>
      <c r="B105" s="1">
        <v>0</v>
      </c>
      <c r="C105" s="1">
        <f t="shared" si="77"/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9.0000000000000008E-4</v>
      </c>
      <c r="P105" s="1">
        <v>9.0000000000000008E-4</v>
      </c>
      <c r="Q105" s="1">
        <v>9.0000000000000008E-4</v>
      </c>
      <c r="R105" s="1">
        <v>9.0000000000000008E-4</v>
      </c>
      <c r="S105" s="1">
        <v>9.0000000000000008E-4</v>
      </c>
      <c r="T105" s="1">
        <v>1.8000000000000002E-3</v>
      </c>
      <c r="U105" s="1">
        <v>1.8000000000000002E-3</v>
      </c>
      <c r="V105" s="1">
        <v>1.8000000000000002E-3</v>
      </c>
      <c r="W105" s="1">
        <f t="shared" si="103"/>
        <v>1.9E-3</v>
      </c>
      <c r="X105" s="1">
        <v>1.9E-3</v>
      </c>
      <c r="Y105" s="1">
        <v>1.9E-3</v>
      </c>
      <c r="Z105" s="1">
        <v>1.9E-3</v>
      </c>
      <c r="AA105" s="1">
        <v>2.8500000000000001E-3</v>
      </c>
      <c r="AB105" s="1">
        <v>2.8500000000000001E-3</v>
      </c>
      <c r="AC105" s="1">
        <v>2.8500000000000001E-3</v>
      </c>
      <c r="AD105" s="1">
        <v>3.8E-3</v>
      </c>
      <c r="AE105" s="1">
        <v>3.8E-3</v>
      </c>
      <c r="AF105" s="1">
        <v>3.8E-3</v>
      </c>
      <c r="AG105" s="1">
        <v>4.7499999999999999E-3</v>
      </c>
      <c r="AH105" s="1">
        <v>4.7499999999999999E-3</v>
      </c>
      <c r="AI105" s="1">
        <v>5.7000000000000002E-3</v>
      </c>
      <c r="AJ105" s="1">
        <v>5.7000000000000002E-3</v>
      </c>
      <c r="AK105" s="1">
        <v>6.6499999999999997E-3</v>
      </c>
      <c r="AL105" s="1">
        <v>6.6499999999999997E-3</v>
      </c>
      <c r="AM105" s="1">
        <v>7.6E-3</v>
      </c>
      <c r="AN105" s="1">
        <v>7.6E-3</v>
      </c>
      <c r="AO105" s="1">
        <v>8.5499999999999986E-3</v>
      </c>
      <c r="AP105" s="1">
        <v>8.5499999999999986E-3</v>
      </c>
      <c r="AQ105" s="1">
        <f t="shared" si="72"/>
        <v>1.2200000000000001E-2</v>
      </c>
      <c r="AR105" s="1">
        <v>1.2200000000000001E-2</v>
      </c>
      <c r="AS105" s="1">
        <v>1.342E-2</v>
      </c>
      <c r="AT105" s="1">
        <v>1.464E-2</v>
      </c>
      <c r="AU105" s="1">
        <v>1.5859999999999999E-2</v>
      </c>
      <c r="AV105" s="1">
        <v>1.7080000000000001E-2</v>
      </c>
      <c r="AW105" s="1">
        <v>1.83E-2</v>
      </c>
      <c r="AX105" s="1">
        <v>1.9519999999999999E-2</v>
      </c>
      <c r="AY105" s="1">
        <v>2.0740000000000001E-2</v>
      </c>
      <c r="AZ105" s="1">
        <v>2.1959999999999997E-2</v>
      </c>
      <c r="BA105" s="1">
        <v>2.3179999999999999E-2</v>
      </c>
      <c r="BB105" s="1">
        <v>2.4400000000000002E-2</v>
      </c>
      <c r="BC105" s="1">
        <v>2.6839999999999999E-2</v>
      </c>
      <c r="BD105" s="1">
        <v>2.928E-2</v>
      </c>
      <c r="BE105" s="1">
        <v>3.1719999999999998E-2</v>
      </c>
      <c r="BF105" s="1">
        <v>3.4160000000000003E-2</v>
      </c>
      <c r="BG105" s="1">
        <v>3.6600000000000001E-2</v>
      </c>
      <c r="BH105" s="1">
        <v>3.9039999999999998E-2</v>
      </c>
      <c r="BI105" s="1">
        <v>4.1480000000000003E-2</v>
      </c>
      <c r="BJ105" s="1">
        <v>4.3919999999999994E-2</v>
      </c>
      <c r="BK105" s="1">
        <v>4.6359999999999998E-2</v>
      </c>
      <c r="BL105" s="1">
        <v>4.8800000000000003E-2</v>
      </c>
      <c r="BM105" s="1">
        <v>5.4899999999999997E-2</v>
      </c>
      <c r="BN105" s="1">
        <v>6.0999999999999999E-2</v>
      </c>
      <c r="BO105" s="1">
        <v>6.7099999999999993E-2</v>
      </c>
      <c r="BP105" s="1">
        <v>7.3200000000000001E-2</v>
      </c>
      <c r="BQ105" s="1">
        <f t="shared" si="78"/>
        <v>7.8E-2</v>
      </c>
      <c r="BR105" s="1">
        <v>8.4000000000000005E-2</v>
      </c>
      <c r="BS105" s="1">
        <v>0.09</v>
      </c>
      <c r="BT105" s="1">
        <f t="shared" si="79"/>
        <v>9.3119999999999994E-2</v>
      </c>
      <c r="BU105" s="1">
        <f t="shared" si="80"/>
        <v>9.5965000000000009E-2</v>
      </c>
      <c r="BV105" s="1">
        <f t="shared" si="81"/>
        <v>9.8549999999999999E-2</v>
      </c>
      <c r="BW105" s="1">
        <f t="shared" si="82"/>
        <v>0.11151</v>
      </c>
      <c r="BX105" s="1">
        <f t="shared" si="83"/>
        <v>0.1133528</v>
      </c>
      <c r="BY105" s="1">
        <f t="shared" si="84"/>
        <v>0.11988</v>
      </c>
      <c r="BZ105" s="1">
        <f t="shared" si="85"/>
        <v>0.13081500000000001</v>
      </c>
      <c r="CA105" s="1">
        <f t="shared" si="86"/>
        <v>0.13629999999999998</v>
      </c>
      <c r="CB105" s="1">
        <f t="shared" si="87"/>
        <v>0.14592000000000002</v>
      </c>
      <c r="CC105" s="1">
        <f t="shared" si="88"/>
        <v>0.15043300000000001</v>
      </c>
      <c r="CD105" s="1">
        <f t="shared" si="89"/>
        <v>0.1587855</v>
      </c>
      <c r="CE105" s="1">
        <f t="shared" si="90"/>
        <v>0.16152</v>
      </c>
      <c r="CF105" s="1">
        <f t="shared" si="91"/>
        <v>0.17363399999999998</v>
      </c>
      <c r="CG105" s="1">
        <f t="shared" si="92"/>
        <v>0.18018200000000001</v>
      </c>
      <c r="CH105" s="1">
        <f t="shared" si="93"/>
        <v>0.189975</v>
      </c>
      <c r="CI105" s="1">
        <f t="shared" si="94"/>
        <v>0.19899</v>
      </c>
      <c r="CJ105" s="1">
        <f t="shared" si="95"/>
        <v>0.20734709999999998</v>
      </c>
      <c r="CK105" s="1">
        <f t="shared" si="96"/>
        <v>0.22192000000000001</v>
      </c>
      <c r="CL105" s="1">
        <f t="shared" si="97"/>
        <v>0.23544499999999996</v>
      </c>
      <c r="CM105" s="1">
        <f t="shared" si="98"/>
        <v>0.2446875</v>
      </c>
      <c r="CN105" s="1">
        <f t="shared" si="99"/>
        <v>0.25948899999999997</v>
      </c>
      <c r="CO105" s="1">
        <f t="shared" si="100"/>
        <v>0.27625500000000003</v>
      </c>
      <c r="CP105" s="1">
        <f t="shared" si="101"/>
        <v>0.28583999999999998</v>
      </c>
      <c r="CQ105" s="1">
        <f t="shared" si="102"/>
        <v>0.30329250000000002</v>
      </c>
      <c r="CR105" s="1">
        <f t="shared" si="104"/>
        <v>0.32217249999999997</v>
      </c>
      <c r="CS105" s="1">
        <f t="shared" si="105"/>
        <v>0.33696999999999999</v>
      </c>
      <c r="CT105" s="1">
        <f t="shared" si="106"/>
        <v>0.35322400000000004</v>
      </c>
      <c r="CU105" s="1">
        <f t="shared" si="108"/>
        <v>0.37332199999999999</v>
      </c>
      <c r="CV105" s="1">
        <f t="shared" si="109"/>
        <v>0.38440000000000002</v>
      </c>
      <c r="CW105" s="1">
        <f t="shared" si="110"/>
        <v>0.40901999999999999</v>
      </c>
      <c r="CX105" s="1">
        <f t="shared" ref="CX105:CX136" si="111">0.4667*B6</f>
        <v>0.42936400000000002</v>
      </c>
      <c r="CY105" s="1">
        <f>CX104*0.97</f>
        <v>0.45276906095070807</v>
      </c>
      <c r="CZ105" s="1">
        <f t="shared" si="107"/>
        <v>8.5582999609507073</v>
      </c>
      <c r="DA105">
        <f t="shared" si="76"/>
        <v>2050</v>
      </c>
      <c r="DB105">
        <f t="shared" si="74"/>
        <v>1026.9959953140849</v>
      </c>
      <c r="DC105">
        <v>1097.6046624745372</v>
      </c>
    </row>
    <row r="106" spans="1:107" x14ac:dyDescent="0.25">
      <c r="A106">
        <f t="shared" si="75"/>
        <v>2051</v>
      </c>
      <c r="B106" s="1"/>
      <c r="C106" s="1"/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9.0000000000000008E-4</v>
      </c>
      <c r="Q106" s="1">
        <v>9.0000000000000008E-4</v>
      </c>
      <c r="R106" s="1">
        <v>9.0000000000000008E-4</v>
      </c>
      <c r="S106" s="1">
        <v>9.0000000000000008E-4</v>
      </c>
      <c r="T106" s="1">
        <v>9.0000000000000008E-4</v>
      </c>
      <c r="U106" s="1">
        <v>1.8000000000000002E-3</v>
      </c>
      <c r="V106" s="1">
        <v>1.8000000000000002E-3</v>
      </c>
      <c r="W106" s="1">
        <f t="shared" si="103"/>
        <v>1.9E-3</v>
      </c>
      <c r="X106" s="1">
        <v>1.9E-3</v>
      </c>
      <c r="Y106" s="1">
        <v>1.9E-3</v>
      </c>
      <c r="Z106" s="1">
        <v>1.9E-3</v>
      </c>
      <c r="AA106" s="1">
        <v>1.9E-3</v>
      </c>
      <c r="AB106" s="1">
        <v>2.8500000000000001E-3</v>
      </c>
      <c r="AC106" s="1">
        <v>2.8500000000000001E-3</v>
      </c>
      <c r="AD106" s="1">
        <v>2.8500000000000001E-3</v>
      </c>
      <c r="AE106" s="1">
        <v>3.8E-3</v>
      </c>
      <c r="AF106" s="1">
        <v>3.8E-3</v>
      </c>
      <c r="AG106" s="1">
        <v>3.8E-3</v>
      </c>
      <c r="AH106" s="1">
        <v>4.7499999999999999E-3</v>
      </c>
      <c r="AI106" s="1">
        <v>4.7499999999999999E-3</v>
      </c>
      <c r="AJ106" s="1">
        <v>5.7000000000000002E-3</v>
      </c>
      <c r="AK106" s="1">
        <v>5.7000000000000002E-3</v>
      </c>
      <c r="AL106" s="1">
        <v>6.6499999999999997E-3</v>
      </c>
      <c r="AM106" s="1">
        <v>6.6499999999999997E-3</v>
      </c>
      <c r="AN106" s="1">
        <v>7.6E-3</v>
      </c>
      <c r="AO106" s="1">
        <v>7.6E-3</v>
      </c>
      <c r="AP106" s="1">
        <v>8.5499999999999986E-3</v>
      </c>
      <c r="AQ106" s="1">
        <f t="shared" si="72"/>
        <v>1.0979999999999998E-2</v>
      </c>
      <c r="AR106" s="1">
        <v>1.2200000000000001E-2</v>
      </c>
      <c r="AS106" s="1">
        <v>1.2200000000000001E-2</v>
      </c>
      <c r="AT106" s="1">
        <v>1.342E-2</v>
      </c>
      <c r="AU106" s="1">
        <v>1.464E-2</v>
      </c>
      <c r="AV106" s="1">
        <v>1.5859999999999999E-2</v>
      </c>
      <c r="AW106" s="1">
        <v>1.7080000000000001E-2</v>
      </c>
      <c r="AX106" s="1">
        <v>1.83E-2</v>
      </c>
      <c r="AY106" s="1">
        <v>1.9519999999999999E-2</v>
      </c>
      <c r="AZ106" s="1">
        <v>2.0740000000000001E-2</v>
      </c>
      <c r="BA106" s="1">
        <v>2.1959999999999997E-2</v>
      </c>
      <c r="BB106" s="1">
        <v>2.3179999999999999E-2</v>
      </c>
      <c r="BC106" s="1">
        <v>2.4400000000000002E-2</v>
      </c>
      <c r="BD106" s="1">
        <v>2.6839999999999999E-2</v>
      </c>
      <c r="BE106" s="1">
        <v>2.928E-2</v>
      </c>
      <c r="BF106" s="1">
        <v>3.1719999999999998E-2</v>
      </c>
      <c r="BG106" s="1">
        <v>3.4160000000000003E-2</v>
      </c>
      <c r="BH106" s="1">
        <v>3.6600000000000001E-2</v>
      </c>
      <c r="BI106" s="1">
        <v>3.9039999999999998E-2</v>
      </c>
      <c r="BJ106" s="1">
        <v>4.1480000000000003E-2</v>
      </c>
      <c r="BK106" s="1">
        <v>4.3919999999999994E-2</v>
      </c>
      <c r="BL106" s="1">
        <v>4.6359999999999998E-2</v>
      </c>
      <c r="BM106" s="1">
        <v>4.8800000000000003E-2</v>
      </c>
      <c r="BN106" s="1">
        <v>5.4899999999999997E-2</v>
      </c>
      <c r="BO106" s="1">
        <v>6.0999999999999999E-2</v>
      </c>
      <c r="BP106" s="1">
        <v>6.7099999999999993E-2</v>
      </c>
      <c r="BQ106" s="1">
        <f t="shared" si="78"/>
        <v>7.1999999999999995E-2</v>
      </c>
      <c r="BR106" s="1">
        <v>7.8E-2</v>
      </c>
      <c r="BS106" s="1">
        <v>8.4000000000000005E-2</v>
      </c>
      <c r="BT106" s="1">
        <f t="shared" si="79"/>
        <v>8.7299999999999989E-2</v>
      </c>
      <c r="BU106" s="1">
        <f t="shared" si="80"/>
        <v>9.0319999999999998E-2</v>
      </c>
      <c r="BV106" s="1">
        <f t="shared" si="81"/>
        <v>9.3075000000000005E-2</v>
      </c>
      <c r="BW106" s="1">
        <f t="shared" si="82"/>
        <v>9.5579999999999998E-2</v>
      </c>
      <c r="BX106" s="1">
        <f t="shared" si="83"/>
        <v>0.1082004</v>
      </c>
      <c r="BY106" s="1">
        <f t="shared" si="84"/>
        <v>0.10989</v>
      </c>
      <c r="BZ106" s="1">
        <f t="shared" si="85"/>
        <v>0.11627999999999999</v>
      </c>
      <c r="CA106" s="1">
        <f t="shared" si="86"/>
        <v>0.12690000000000001</v>
      </c>
      <c r="CB106" s="1">
        <f t="shared" si="87"/>
        <v>0.13224</v>
      </c>
      <c r="CC106" s="1">
        <f t="shared" si="88"/>
        <v>0.14158400000000002</v>
      </c>
      <c r="CD106" s="1">
        <f t="shared" si="89"/>
        <v>0.14591100000000001</v>
      </c>
      <c r="CE106" s="1">
        <f t="shared" si="90"/>
        <v>0.14940599999999998</v>
      </c>
      <c r="CF106" s="1">
        <f t="shared" si="91"/>
        <v>0.16152</v>
      </c>
      <c r="CG106" s="1">
        <f t="shared" si="92"/>
        <v>0.168431</v>
      </c>
      <c r="CH106" s="1">
        <f t="shared" si="93"/>
        <v>0.17477700000000002</v>
      </c>
      <c r="CI106" s="1">
        <f t="shared" si="94"/>
        <v>0.18425</v>
      </c>
      <c r="CJ106" s="1">
        <f t="shared" si="95"/>
        <v>0.19304730000000001</v>
      </c>
      <c r="CK106" s="1">
        <f t="shared" si="96"/>
        <v>0.20111499999999999</v>
      </c>
      <c r="CL106" s="1">
        <f t="shared" si="97"/>
        <v>0.21526399999999998</v>
      </c>
      <c r="CM106" s="1">
        <f t="shared" si="98"/>
        <v>0.22837499999999997</v>
      </c>
      <c r="CN106" s="1">
        <f t="shared" si="99"/>
        <v>0.23733750000000001</v>
      </c>
      <c r="CO106" s="1">
        <f t="shared" si="100"/>
        <v>0.25169900000000001</v>
      </c>
      <c r="CP106" s="1">
        <f t="shared" si="101"/>
        <v>0.26797500000000002</v>
      </c>
      <c r="CQ106" s="1">
        <f t="shared" si="102"/>
        <v>0.27729599999999999</v>
      </c>
      <c r="CR106" s="1">
        <f t="shared" si="104"/>
        <v>0.29415750000000002</v>
      </c>
      <c r="CS106" s="1">
        <f t="shared" si="105"/>
        <v>0.31251249999999997</v>
      </c>
      <c r="CT106" s="1">
        <f t="shared" si="106"/>
        <v>0.32686399999999999</v>
      </c>
      <c r="CU106" s="1">
        <f t="shared" si="108"/>
        <v>0.342638</v>
      </c>
      <c r="CV106" s="1">
        <f t="shared" si="109"/>
        <v>0.36208000000000001</v>
      </c>
      <c r="CW106" s="1">
        <f t="shared" si="110"/>
        <v>0.37293000000000004</v>
      </c>
      <c r="CX106" s="1">
        <f t="shared" si="111"/>
        <v>0.39669500000000002</v>
      </c>
      <c r="CY106" s="1">
        <f t="shared" ref="CY106:CY137" si="112">0.4527*B6</f>
        <v>0.41648400000000002</v>
      </c>
    </row>
    <row r="107" spans="1:107" x14ac:dyDescent="0.25">
      <c r="A107">
        <f t="shared" si="75"/>
        <v>2052</v>
      </c>
      <c r="B107" s="1"/>
      <c r="C107" s="1"/>
      <c r="D107" s="1"/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9.0000000000000008E-4</v>
      </c>
      <c r="R107" s="1">
        <v>9.0000000000000008E-4</v>
      </c>
      <c r="S107" s="1">
        <v>9.0000000000000008E-4</v>
      </c>
      <c r="T107" s="1">
        <v>9.0000000000000008E-4</v>
      </c>
      <c r="U107" s="1">
        <v>9.0000000000000008E-4</v>
      </c>
      <c r="V107" s="1">
        <v>1.8000000000000002E-3</v>
      </c>
      <c r="W107" s="1">
        <f t="shared" si="103"/>
        <v>1.9E-3</v>
      </c>
      <c r="X107" s="1">
        <v>1.9E-3</v>
      </c>
      <c r="Y107" s="1">
        <v>1.9E-3</v>
      </c>
      <c r="Z107" s="1">
        <v>1.9E-3</v>
      </c>
      <c r="AA107" s="1">
        <v>1.9E-3</v>
      </c>
      <c r="AB107" s="1">
        <v>1.9E-3</v>
      </c>
      <c r="AC107" s="1">
        <v>2.8500000000000001E-3</v>
      </c>
      <c r="AD107" s="1">
        <v>2.8500000000000001E-3</v>
      </c>
      <c r="AE107" s="1">
        <v>2.8500000000000001E-3</v>
      </c>
      <c r="AF107" s="1">
        <v>3.8E-3</v>
      </c>
      <c r="AG107" s="1">
        <v>3.8E-3</v>
      </c>
      <c r="AH107" s="1">
        <v>3.8E-3</v>
      </c>
      <c r="AI107" s="1">
        <v>4.7499999999999999E-3</v>
      </c>
      <c r="AJ107" s="1">
        <v>4.7499999999999999E-3</v>
      </c>
      <c r="AK107" s="1">
        <v>5.7000000000000002E-3</v>
      </c>
      <c r="AL107" s="1">
        <v>5.7000000000000002E-3</v>
      </c>
      <c r="AM107" s="1">
        <v>6.6499999999999997E-3</v>
      </c>
      <c r="AN107" s="1">
        <v>6.6499999999999997E-3</v>
      </c>
      <c r="AO107" s="1">
        <v>7.6E-3</v>
      </c>
      <c r="AP107" s="1">
        <v>7.6E-3</v>
      </c>
      <c r="AQ107" s="1">
        <f t="shared" si="72"/>
        <v>1.0979999999999998E-2</v>
      </c>
      <c r="AR107" s="1">
        <v>1.0979999999999998E-2</v>
      </c>
      <c r="AS107" s="1">
        <v>1.2200000000000001E-2</v>
      </c>
      <c r="AT107" s="1">
        <v>1.2200000000000001E-2</v>
      </c>
      <c r="AU107" s="1">
        <v>1.342E-2</v>
      </c>
      <c r="AV107" s="1">
        <v>1.464E-2</v>
      </c>
      <c r="AW107" s="1">
        <v>1.5859999999999999E-2</v>
      </c>
      <c r="AX107" s="1">
        <v>1.7080000000000001E-2</v>
      </c>
      <c r="AY107" s="1">
        <v>1.83E-2</v>
      </c>
      <c r="AZ107" s="1">
        <v>1.9519999999999999E-2</v>
      </c>
      <c r="BA107" s="1">
        <v>2.0740000000000001E-2</v>
      </c>
      <c r="BB107" s="1">
        <v>2.1959999999999997E-2</v>
      </c>
      <c r="BC107" s="1">
        <v>2.3179999999999999E-2</v>
      </c>
      <c r="BD107" s="1">
        <v>2.4400000000000002E-2</v>
      </c>
      <c r="BE107" s="1">
        <v>2.6839999999999999E-2</v>
      </c>
      <c r="BF107" s="1">
        <v>2.928E-2</v>
      </c>
      <c r="BG107" s="1">
        <v>3.1719999999999998E-2</v>
      </c>
      <c r="BH107" s="1">
        <v>3.4160000000000003E-2</v>
      </c>
      <c r="BI107" s="1">
        <v>3.6600000000000001E-2</v>
      </c>
      <c r="BJ107" s="1">
        <v>3.9039999999999998E-2</v>
      </c>
      <c r="BK107" s="1">
        <v>4.1480000000000003E-2</v>
      </c>
      <c r="BL107" s="1">
        <v>4.3919999999999994E-2</v>
      </c>
      <c r="BM107" s="1">
        <v>4.6359999999999998E-2</v>
      </c>
      <c r="BN107" s="1">
        <v>4.8800000000000003E-2</v>
      </c>
      <c r="BO107" s="1">
        <v>5.4899999999999997E-2</v>
      </c>
      <c r="BP107" s="1">
        <v>6.0999999999999999E-2</v>
      </c>
      <c r="BQ107" s="1">
        <f t="shared" si="78"/>
        <v>6.6000000000000003E-2</v>
      </c>
      <c r="BR107" s="1">
        <v>7.1999999999999995E-2</v>
      </c>
      <c r="BS107" s="1">
        <v>7.8E-2</v>
      </c>
      <c r="BT107" s="1">
        <f t="shared" ref="BT107:BT138" si="113">1.164*B38</f>
        <v>8.1479999999999997E-2</v>
      </c>
      <c r="BU107" s="1">
        <f t="shared" si="80"/>
        <v>8.4675E-2</v>
      </c>
      <c r="BV107" s="1">
        <f t="shared" si="81"/>
        <v>8.7599999999999997E-2</v>
      </c>
      <c r="BW107" s="1">
        <f t="shared" si="82"/>
        <v>9.0270000000000017E-2</v>
      </c>
      <c r="BX107" s="1">
        <f t="shared" si="83"/>
        <v>9.2743199999999998E-2</v>
      </c>
      <c r="BY107" s="1">
        <f t="shared" si="84"/>
        <v>0.104895</v>
      </c>
      <c r="BZ107" s="1">
        <f t="shared" si="85"/>
        <v>0.10659</v>
      </c>
      <c r="CA107" s="1">
        <f t="shared" si="86"/>
        <v>0.11279999999999998</v>
      </c>
      <c r="CB107" s="1">
        <f t="shared" si="87"/>
        <v>0.12312000000000001</v>
      </c>
      <c r="CC107" s="1">
        <f t="shared" si="88"/>
        <v>0.12831049999999999</v>
      </c>
      <c r="CD107" s="1">
        <f t="shared" si="89"/>
        <v>0.13732800000000001</v>
      </c>
      <c r="CE107" s="1">
        <f t="shared" si="90"/>
        <v>0.137292</v>
      </c>
      <c r="CF107" s="1">
        <f t="shared" si="91"/>
        <v>0.14940599999999998</v>
      </c>
      <c r="CG107" s="1">
        <f t="shared" si="92"/>
        <v>0.15668000000000001</v>
      </c>
      <c r="CH107" s="1">
        <f t="shared" si="93"/>
        <v>0.16337850000000001</v>
      </c>
      <c r="CI107" s="1">
        <f t="shared" si="94"/>
        <v>0.16950999999999999</v>
      </c>
      <c r="CJ107" s="1">
        <f t="shared" si="95"/>
        <v>0.1787475</v>
      </c>
      <c r="CK107" s="1">
        <f t="shared" si="96"/>
        <v>0.18724500000000002</v>
      </c>
      <c r="CL107" s="1">
        <f t="shared" si="97"/>
        <v>0.19508299999999998</v>
      </c>
      <c r="CM107" s="1">
        <f t="shared" si="98"/>
        <v>0.20879999999999999</v>
      </c>
      <c r="CN107" s="1">
        <f t="shared" si="99"/>
        <v>0.22151499999999999</v>
      </c>
      <c r="CO107" s="1">
        <f t="shared" si="100"/>
        <v>0.23021249999999999</v>
      </c>
      <c r="CP107" s="1">
        <f t="shared" si="101"/>
        <v>0.24415500000000001</v>
      </c>
      <c r="CQ107" s="1">
        <f t="shared" si="102"/>
        <v>0.259965</v>
      </c>
      <c r="CR107" s="1">
        <f t="shared" si="104"/>
        <v>0.26894400000000002</v>
      </c>
      <c r="CS107" s="1">
        <f t="shared" si="105"/>
        <v>0.28533750000000002</v>
      </c>
      <c r="CT107" s="1">
        <f t="shared" si="106"/>
        <v>0.30313999999999997</v>
      </c>
      <c r="CU107" s="1">
        <f t="shared" si="108"/>
        <v>0.31706799999999996</v>
      </c>
      <c r="CV107" s="1">
        <f t="shared" si="109"/>
        <v>0.33232</v>
      </c>
      <c r="CW107" s="1">
        <f t="shared" si="110"/>
        <v>0.35127599999999998</v>
      </c>
      <c r="CX107" s="1">
        <f t="shared" si="111"/>
        <v>0.36169250000000003</v>
      </c>
      <c r="CY107" s="1">
        <f t="shared" si="112"/>
        <v>0.384795</v>
      </c>
    </row>
    <row r="108" spans="1:107" x14ac:dyDescent="0.25">
      <c r="A108">
        <f t="shared" si="75"/>
        <v>2053</v>
      </c>
      <c r="B108" s="1"/>
      <c r="C108" s="1"/>
      <c r="D108" s="1"/>
      <c r="E108" s="1"/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9.0000000000000008E-4</v>
      </c>
      <c r="S108" s="1">
        <v>9.0000000000000008E-4</v>
      </c>
      <c r="T108" s="1">
        <v>9.0000000000000008E-4</v>
      </c>
      <c r="U108" s="1">
        <v>9.0000000000000008E-4</v>
      </c>
      <c r="V108" s="1">
        <v>9.0000000000000008E-4</v>
      </c>
      <c r="W108" s="1">
        <f t="shared" si="103"/>
        <v>1.9E-3</v>
      </c>
      <c r="X108" s="1">
        <v>1.9E-3</v>
      </c>
      <c r="Y108" s="1">
        <v>1.9E-3</v>
      </c>
      <c r="Z108" s="1">
        <v>1.9E-3</v>
      </c>
      <c r="AA108" s="1">
        <v>1.9E-3</v>
      </c>
      <c r="AB108" s="1">
        <v>1.9E-3</v>
      </c>
      <c r="AC108" s="1">
        <v>1.9E-3</v>
      </c>
      <c r="AD108" s="1">
        <v>2.8500000000000001E-3</v>
      </c>
      <c r="AE108" s="1">
        <v>2.8500000000000001E-3</v>
      </c>
      <c r="AF108" s="1">
        <v>2.8500000000000001E-3</v>
      </c>
      <c r="AG108" s="1">
        <v>3.8E-3</v>
      </c>
      <c r="AH108" s="1">
        <v>3.8E-3</v>
      </c>
      <c r="AI108" s="1">
        <v>3.8E-3</v>
      </c>
      <c r="AJ108" s="1">
        <v>4.7499999999999999E-3</v>
      </c>
      <c r="AK108" s="1">
        <v>4.7499999999999999E-3</v>
      </c>
      <c r="AL108" s="1">
        <v>5.7000000000000002E-3</v>
      </c>
      <c r="AM108" s="1">
        <v>5.7000000000000002E-3</v>
      </c>
      <c r="AN108" s="1">
        <v>6.6499999999999997E-3</v>
      </c>
      <c r="AO108" s="1">
        <v>6.6499999999999997E-3</v>
      </c>
      <c r="AP108" s="1">
        <v>7.6E-3</v>
      </c>
      <c r="AQ108" s="1">
        <f t="shared" si="72"/>
        <v>9.7599999999999996E-3</v>
      </c>
      <c r="AR108" s="1">
        <v>1.0979999999999998E-2</v>
      </c>
      <c r="AS108" s="1">
        <v>1.0979999999999998E-2</v>
      </c>
      <c r="AT108" s="1">
        <v>1.2200000000000001E-2</v>
      </c>
      <c r="AU108" s="1">
        <v>1.2200000000000001E-2</v>
      </c>
      <c r="AV108" s="1">
        <v>1.342E-2</v>
      </c>
      <c r="AW108" s="1">
        <v>1.464E-2</v>
      </c>
      <c r="AX108" s="1">
        <v>1.5859999999999999E-2</v>
      </c>
      <c r="AY108" s="1">
        <v>1.7080000000000001E-2</v>
      </c>
      <c r="AZ108" s="1">
        <v>1.83E-2</v>
      </c>
      <c r="BA108" s="1">
        <v>1.9519999999999999E-2</v>
      </c>
      <c r="BB108" s="1">
        <v>2.0740000000000001E-2</v>
      </c>
      <c r="BC108" s="1">
        <v>2.1959999999999997E-2</v>
      </c>
      <c r="BD108" s="1">
        <v>2.3179999999999999E-2</v>
      </c>
      <c r="BE108" s="1">
        <v>2.4400000000000002E-2</v>
      </c>
      <c r="BF108" s="1">
        <v>2.6839999999999999E-2</v>
      </c>
      <c r="BG108" s="1">
        <v>2.928E-2</v>
      </c>
      <c r="BH108" s="1">
        <v>3.1719999999999998E-2</v>
      </c>
      <c r="BI108" s="1">
        <v>3.4160000000000003E-2</v>
      </c>
      <c r="BJ108" s="1">
        <v>3.6600000000000001E-2</v>
      </c>
      <c r="BK108" s="1">
        <v>3.9039999999999998E-2</v>
      </c>
      <c r="BL108" s="1">
        <v>4.1480000000000003E-2</v>
      </c>
      <c r="BM108" s="1">
        <v>4.3919999999999994E-2</v>
      </c>
      <c r="BN108" s="1">
        <v>4.6359999999999998E-2</v>
      </c>
      <c r="BO108" s="1">
        <v>4.8800000000000003E-2</v>
      </c>
      <c r="BP108" s="1">
        <v>5.4899999999999997E-2</v>
      </c>
      <c r="BQ108" s="1">
        <f t="shared" si="78"/>
        <v>0.06</v>
      </c>
      <c r="BR108" s="1">
        <v>6.6000000000000003E-2</v>
      </c>
      <c r="BS108" s="1">
        <v>7.1999999999999995E-2</v>
      </c>
      <c r="BT108" s="1">
        <f t="shared" si="113"/>
        <v>7.5659999999999991E-2</v>
      </c>
      <c r="BU108" s="1">
        <f t="shared" ref="BU108:BU139" si="114">1.129*B38</f>
        <v>7.9030000000000003E-2</v>
      </c>
      <c r="BV108" s="1">
        <f t="shared" si="81"/>
        <v>8.212499999999999E-2</v>
      </c>
      <c r="BW108" s="1">
        <f t="shared" si="82"/>
        <v>8.4960000000000008E-2</v>
      </c>
      <c r="BX108" s="1">
        <f t="shared" si="83"/>
        <v>8.759080000000001E-2</v>
      </c>
      <c r="BY108" s="1">
        <f t="shared" si="84"/>
        <v>8.990999999999999E-2</v>
      </c>
      <c r="BZ108" s="1">
        <f t="shared" si="85"/>
        <v>0.10174499999999999</v>
      </c>
      <c r="CA108" s="1">
        <f t="shared" si="86"/>
        <v>0.10339999999999999</v>
      </c>
      <c r="CB108" s="1">
        <f t="shared" si="87"/>
        <v>0.10944</v>
      </c>
      <c r="CC108" s="1">
        <f t="shared" si="88"/>
        <v>0.11946150000000001</v>
      </c>
      <c r="CD108" s="1">
        <f t="shared" si="89"/>
        <v>0.12445349999999998</v>
      </c>
      <c r="CE108" s="1">
        <f t="shared" si="90"/>
        <v>0.129216</v>
      </c>
      <c r="CF108" s="1">
        <f t="shared" si="91"/>
        <v>0.137292</v>
      </c>
      <c r="CG108" s="1">
        <f t="shared" si="92"/>
        <v>0.144929</v>
      </c>
      <c r="CH108" s="1">
        <f t="shared" si="93"/>
        <v>0.15198</v>
      </c>
      <c r="CI108" s="1">
        <f t="shared" si="94"/>
        <v>0.15845499999999998</v>
      </c>
      <c r="CJ108" s="1">
        <f t="shared" si="95"/>
        <v>0.1644477</v>
      </c>
      <c r="CK108" s="1">
        <f t="shared" si="96"/>
        <v>0.173375</v>
      </c>
      <c r="CL108" s="1">
        <f t="shared" si="97"/>
        <v>0.18162900000000001</v>
      </c>
      <c r="CM108" s="1">
        <f t="shared" si="98"/>
        <v>0.18922499999999998</v>
      </c>
      <c r="CN108" s="1">
        <f t="shared" si="99"/>
        <v>0.20252800000000001</v>
      </c>
      <c r="CO108" s="1">
        <f t="shared" si="100"/>
        <v>0.214865</v>
      </c>
      <c r="CP108" s="1">
        <f t="shared" si="101"/>
        <v>0.22331250000000002</v>
      </c>
      <c r="CQ108" s="1">
        <f t="shared" si="102"/>
        <v>0.23685699999999998</v>
      </c>
      <c r="CR108" s="1">
        <f t="shared" si="104"/>
        <v>0.252135</v>
      </c>
      <c r="CS108" s="1">
        <f t="shared" si="105"/>
        <v>0.26088</v>
      </c>
      <c r="CT108" s="1">
        <f t="shared" si="106"/>
        <v>0.27678000000000003</v>
      </c>
      <c r="CU108" s="1">
        <f t="shared" si="108"/>
        <v>0.29405499999999996</v>
      </c>
      <c r="CV108" s="1">
        <f t="shared" si="109"/>
        <v>0.30752000000000002</v>
      </c>
      <c r="CW108" s="1">
        <f t="shared" si="110"/>
        <v>0.32240400000000002</v>
      </c>
      <c r="CX108" s="1">
        <f t="shared" si="111"/>
        <v>0.34069100000000002</v>
      </c>
      <c r="CY108" s="1">
        <f t="shared" si="112"/>
        <v>0.3508425</v>
      </c>
    </row>
    <row r="109" spans="1:107" x14ac:dyDescent="0.25">
      <c r="A109">
        <f t="shared" si="75"/>
        <v>2054</v>
      </c>
      <c r="B109" s="1"/>
      <c r="C109" s="1"/>
      <c r="D109" s="1"/>
      <c r="E109" s="1"/>
      <c r="F109" s="1"/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9.0000000000000008E-4</v>
      </c>
      <c r="T109" s="1">
        <v>9.0000000000000008E-4</v>
      </c>
      <c r="U109" s="1">
        <v>9.0000000000000008E-4</v>
      </c>
      <c r="V109" s="1">
        <v>9.0000000000000008E-4</v>
      </c>
      <c r="W109" s="1">
        <f t="shared" si="103"/>
        <v>9.5E-4</v>
      </c>
      <c r="X109" s="1">
        <v>1.9E-3</v>
      </c>
      <c r="Y109" s="1">
        <v>1.9E-3</v>
      </c>
      <c r="Z109" s="1">
        <v>1.9E-3</v>
      </c>
      <c r="AA109" s="1">
        <v>1.9E-3</v>
      </c>
      <c r="AB109" s="1">
        <v>1.9E-3</v>
      </c>
      <c r="AC109" s="1">
        <v>1.9E-3</v>
      </c>
      <c r="AD109" s="1">
        <v>1.9E-3</v>
      </c>
      <c r="AE109" s="1">
        <v>2.8500000000000001E-3</v>
      </c>
      <c r="AF109" s="1">
        <v>2.8500000000000001E-3</v>
      </c>
      <c r="AG109" s="1">
        <v>2.8500000000000001E-3</v>
      </c>
      <c r="AH109" s="1">
        <v>3.8E-3</v>
      </c>
      <c r="AI109" s="1">
        <v>3.8E-3</v>
      </c>
      <c r="AJ109" s="1">
        <v>3.8E-3</v>
      </c>
      <c r="AK109" s="1">
        <v>4.7499999999999999E-3</v>
      </c>
      <c r="AL109" s="1">
        <v>4.7499999999999999E-3</v>
      </c>
      <c r="AM109" s="1">
        <v>5.7000000000000002E-3</v>
      </c>
      <c r="AN109" s="1">
        <v>5.7000000000000002E-3</v>
      </c>
      <c r="AO109" s="1">
        <v>6.6499999999999997E-3</v>
      </c>
      <c r="AP109" s="1">
        <v>6.6499999999999997E-3</v>
      </c>
      <c r="AQ109" s="1">
        <f t="shared" si="72"/>
        <v>9.7599999999999996E-3</v>
      </c>
      <c r="AR109" s="1">
        <v>9.7599999999999996E-3</v>
      </c>
      <c r="AS109" s="1">
        <v>1.0979999999999998E-2</v>
      </c>
      <c r="AT109" s="1">
        <v>1.0979999999999998E-2</v>
      </c>
      <c r="AU109" s="1">
        <v>1.2200000000000001E-2</v>
      </c>
      <c r="AV109" s="1">
        <v>1.2200000000000001E-2</v>
      </c>
      <c r="AW109" s="1">
        <v>1.342E-2</v>
      </c>
      <c r="AX109" s="1">
        <v>1.464E-2</v>
      </c>
      <c r="AY109" s="1">
        <v>1.5859999999999999E-2</v>
      </c>
      <c r="AZ109" s="1">
        <v>1.7080000000000001E-2</v>
      </c>
      <c r="BA109" s="1">
        <v>1.83E-2</v>
      </c>
      <c r="BB109" s="1">
        <v>1.9519999999999999E-2</v>
      </c>
      <c r="BC109" s="1">
        <v>2.0740000000000001E-2</v>
      </c>
      <c r="BD109" s="1">
        <v>2.1959999999999997E-2</v>
      </c>
      <c r="BE109" s="1">
        <v>2.3179999999999999E-2</v>
      </c>
      <c r="BF109" s="1">
        <v>2.4400000000000002E-2</v>
      </c>
      <c r="BG109" s="1">
        <v>2.6839999999999999E-2</v>
      </c>
      <c r="BH109" s="1">
        <v>2.928E-2</v>
      </c>
      <c r="BI109" s="1">
        <v>3.1719999999999998E-2</v>
      </c>
      <c r="BJ109" s="1">
        <v>3.4160000000000003E-2</v>
      </c>
      <c r="BK109" s="1">
        <v>3.6600000000000001E-2</v>
      </c>
      <c r="BL109" s="1">
        <v>3.9039999999999998E-2</v>
      </c>
      <c r="BM109" s="1">
        <v>4.1480000000000003E-2</v>
      </c>
      <c r="BN109" s="1">
        <v>4.3919999999999994E-2</v>
      </c>
      <c r="BO109" s="1">
        <v>4.6359999999999998E-2</v>
      </c>
      <c r="BP109" s="1">
        <v>4.8800000000000003E-2</v>
      </c>
      <c r="BQ109" s="1">
        <f t="shared" si="78"/>
        <v>5.3999999999999999E-2</v>
      </c>
      <c r="BR109" s="1">
        <v>0.06</v>
      </c>
      <c r="BS109" s="1">
        <v>6.6000000000000003E-2</v>
      </c>
      <c r="BT109" s="1">
        <f t="shared" si="113"/>
        <v>6.9839999999999999E-2</v>
      </c>
      <c r="BU109" s="1">
        <f t="shared" si="114"/>
        <v>7.3385000000000006E-2</v>
      </c>
      <c r="BV109" s="1">
        <f t="shared" ref="BV109:BV140" si="115">1.095*B38</f>
        <v>7.665000000000001E-2</v>
      </c>
      <c r="BW109" s="1">
        <f t="shared" si="82"/>
        <v>7.9649999999999999E-2</v>
      </c>
      <c r="BX109" s="1">
        <f t="shared" si="83"/>
        <v>8.2438400000000009E-2</v>
      </c>
      <c r="BY109" s="1">
        <f t="shared" si="84"/>
        <v>8.4915000000000004E-2</v>
      </c>
      <c r="BZ109" s="1">
        <f t="shared" si="85"/>
        <v>8.7209999999999996E-2</v>
      </c>
      <c r="CA109" s="1">
        <f t="shared" si="86"/>
        <v>9.8699999999999996E-2</v>
      </c>
      <c r="CB109" s="1">
        <f t="shared" si="87"/>
        <v>0.10032000000000001</v>
      </c>
      <c r="CC109" s="1">
        <f t="shared" si="88"/>
        <v>0.106188</v>
      </c>
      <c r="CD109" s="1">
        <f t="shared" si="89"/>
        <v>0.1158705</v>
      </c>
      <c r="CE109" s="1">
        <f t="shared" si="90"/>
        <v>0.11710199999999998</v>
      </c>
      <c r="CF109" s="1">
        <f t="shared" si="91"/>
        <v>0.129216</v>
      </c>
      <c r="CG109" s="1">
        <f t="shared" si="92"/>
        <v>0.13317800000000002</v>
      </c>
      <c r="CH109" s="1">
        <f t="shared" si="93"/>
        <v>0.1405815</v>
      </c>
      <c r="CI109" s="1">
        <f t="shared" si="94"/>
        <v>0.1474</v>
      </c>
      <c r="CJ109" s="1">
        <f t="shared" si="95"/>
        <v>0.15372284999999999</v>
      </c>
      <c r="CK109" s="1">
        <f t="shared" si="96"/>
        <v>0.15950500000000001</v>
      </c>
      <c r="CL109" s="1">
        <f t="shared" si="97"/>
        <v>0.16817499999999999</v>
      </c>
      <c r="CM109" s="1">
        <f t="shared" si="98"/>
        <v>0.176175</v>
      </c>
      <c r="CN109" s="1">
        <f t="shared" si="99"/>
        <v>0.18354099999999998</v>
      </c>
      <c r="CO109" s="1">
        <f t="shared" si="100"/>
        <v>0.19644800000000001</v>
      </c>
      <c r="CP109" s="1">
        <f t="shared" si="101"/>
        <v>0.208425</v>
      </c>
      <c r="CQ109" s="1">
        <f t="shared" si="102"/>
        <v>0.21663749999999998</v>
      </c>
      <c r="CR109" s="1">
        <f t="shared" si="104"/>
        <v>0.22972299999999998</v>
      </c>
      <c r="CS109" s="1">
        <f t="shared" si="105"/>
        <v>0.24457499999999999</v>
      </c>
      <c r="CT109" s="1">
        <f t="shared" si="106"/>
        <v>0.253056</v>
      </c>
      <c r="CU109" s="1">
        <f t="shared" si="108"/>
        <v>0.26848499999999997</v>
      </c>
      <c r="CV109" s="1">
        <f t="shared" si="109"/>
        <v>0.28519999999999995</v>
      </c>
      <c r="CW109" s="1">
        <f t="shared" si="110"/>
        <v>0.298344</v>
      </c>
      <c r="CX109" s="1">
        <f t="shared" si="111"/>
        <v>0.31268899999999999</v>
      </c>
      <c r="CY109" s="1">
        <f t="shared" si="112"/>
        <v>0.33047099999999996</v>
      </c>
    </row>
    <row r="110" spans="1:107" x14ac:dyDescent="0.25">
      <c r="A110">
        <f t="shared" si="75"/>
        <v>2055</v>
      </c>
      <c r="B110" s="1"/>
      <c r="C110" s="1"/>
      <c r="D110" s="1"/>
      <c r="E110" s="1"/>
      <c r="F110" s="1"/>
      <c r="G110" s="1"/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9.0000000000000008E-4</v>
      </c>
      <c r="U110" s="1">
        <v>9.0000000000000008E-4</v>
      </c>
      <c r="V110" s="1">
        <v>9.0000000000000008E-4</v>
      </c>
      <c r="W110" s="1">
        <f t="shared" si="103"/>
        <v>9.5E-4</v>
      </c>
      <c r="X110" s="1">
        <v>9.5E-4</v>
      </c>
      <c r="Y110" s="1">
        <v>1.9E-3</v>
      </c>
      <c r="Z110" s="1">
        <v>1.9E-3</v>
      </c>
      <c r="AA110" s="1">
        <v>1.9E-3</v>
      </c>
      <c r="AB110" s="1">
        <v>1.9E-3</v>
      </c>
      <c r="AC110" s="1">
        <v>1.9E-3</v>
      </c>
      <c r="AD110" s="1">
        <v>1.9E-3</v>
      </c>
      <c r="AE110" s="1">
        <v>1.9E-3</v>
      </c>
      <c r="AF110" s="1">
        <v>2.8500000000000001E-3</v>
      </c>
      <c r="AG110" s="1">
        <v>2.8500000000000001E-3</v>
      </c>
      <c r="AH110" s="1">
        <v>2.8500000000000001E-3</v>
      </c>
      <c r="AI110" s="1">
        <v>3.8E-3</v>
      </c>
      <c r="AJ110" s="1">
        <v>3.8E-3</v>
      </c>
      <c r="AK110" s="1">
        <v>3.8E-3</v>
      </c>
      <c r="AL110" s="1">
        <v>4.7499999999999999E-3</v>
      </c>
      <c r="AM110" s="1">
        <v>4.7499999999999999E-3</v>
      </c>
      <c r="AN110" s="1">
        <v>5.7000000000000002E-3</v>
      </c>
      <c r="AO110" s="1">
        <v>5.7000000000000002E-3</v>
      </c>
      <c r="AP110" s="1">
        <v>6.6499999999999997E-3</v>
      </c>
      <c r="AQ110" s="1">
        <f t="shared" si="72"/>
        <v>8.5400000000000007E-3</v>
      </c>
      <c r="AR110" s="1">
        <v>9.7599999999999996E-3</v>
      </c>
      <c r="AS110" s="1">
        <v>9.7599999999999996E-3</v>
      </c>
      <c r="AT110" s="1">
        <v>1.0979999999999998E-2</v>
      </c>
      <c r="AU110" s="1">
        <v>1.0979999999999998E-2</v>
      </c>
      <c r="AV110" s="1">
        <v>1.2200000000000001E-2</v>
      </c>
      <c r="AW110" s="1">
        <v>1.2200000000000001E-2</v>
      </c>
      <c r="AX110" s="1">
        <v>1.342E-2</v>
      </c>
      <c r="AY110" s="1">
        <v>1.464E-2</v>
      </c>
      <c r="AZ110" s="1">
        <v>1.5859999999999999E-2</v>
      </c>
      <c r="BA110" s="1">
        <v>1.7080000000000001E-2</v>
      </c>
      <c r="BB110" s="1">
        <v>1.83E-2</v>
      </c>
      <c r="BC110" s="1">
        <v>1.9519999999999999E-2</v>
      </c>
      <c r="BD110" s="1">
        <v>2.0740000000000001E-2</v>
      </c>
      <c r="BE110" s="1">
        <v>2.1959999999999997E-2</v>
      </c>
      <c r="BF110" s="1">
        <v>2.3179999999999999E-2</v>
      </c>
      <c r="BG110" s="1">
        <v>2.4400000000000002E-2</v>
      </c>
      <c r="BH110" s="1">
        <v>2.6839999999999999E-2</v>
      </c>
      <c r="BI110" s="1">
        <v>2.928E-2</v>
      </c>
      <c r="BJ110" s="1">
        <v>3.1719999999999998E-2</v>
      </c>
      <c r="BK110" s="1">
        <v>3.4160000000000003E-2</v>
      </c>
      <c r="BL110" s="1">
        <v>3.6600000000000001E-2</v>
      </c>
      <c r="BM110" s="1">
        <v>3.9039999999999998E-2</v>
      </c>
      <c r="BN110" s="1">
        <v>4.1480000000000003E-2</v>
      </c>
      <c r="BO110" s="1">
        <v>4.3919999999999994E-2</v>
      </c>
      <c r="BP110" s="1">
        <v>4.6359999999999998E-2</v>
      </c>
      <c r="BQ110" s="1">
        <f t="shared" si="78"/>
        <v>4.8000000000000001E-2</v>
      </c>
      <c r="BR110" s="1">
        <v>5.3999999999999999E-2</v>
      </c>
      <c r="BS110" s="1">
        <v>0.06</v>
      </c>
      <c r="BT110" s="1">
        <f t="shared" si="113"/>
        <v>6.4019999999999994E-2</v>
      </c>
      <c r="BU110" s="1">
        <f t="shared" si="114"/>
        <v>6.7739999999999995E-2</v>
      </c>
      <c r="BV110" s="1">
        <f t="shared" si="115"/>
        <v>7.1175000000000002E-2</v>
      </c>
      <c r="BW110" s="1">
        <f t="shared" ref="BW110:BW141" si="116">1.062*B38</f>
        <v>7.4340000000000017E-2</v>
      </c>
      <c r="BX110" s="1">
        <f t="shared" si="83"/>
        <v>7.7286000000000007E-2</v>
      </c>
      <c r="BY110" s="1">
        <f t="shared" si="84"/>
        <v>7.9920000000000005E-2</v>
      </c>
      <c r="BZ110" s="1">
        <f t="shared" si="85"/>
        <v>8.2365000000000008E-2</v>
      </c>
      <c r="CA110" s="1">
        <f t="shared" si="86"/>
        <v>8.4599999999999995E-2</v>
      </c>
      <c r="CB110" s="1">
        <f t="shared" si="87"/>
        <v>9.5759999999999998E-2</v>
      </c>
      <c r="CC110" s="1">
        <f t="shared" si="88"/>
        <v>9.7339000000000009E-2</v>
      </c>
      <c r="CD110" s="1">
        <f t="shared" si="89"/>
        <v>0.10299599999999999</v>
      </c>
      <c r="CE110" s="1">
        <f t="shared" si="90"/>
        <v>0.10902600000000001</v>
      </c>
      <c r="CF110" s="1">
        <f t="shared" si="91"/>
        <v>0.11710199999999998</v>
      </c>
      <c r="CG110" s="1">
        <f t="shared" si="92"/>
        <v>0.12534400000000001</v>
      </c>
      <c r="CH110" s="1">
        <f t="shared" si="93"/>
        <v>0.12918300000000002</v>
      </c>
      <c r="CI110" s="1">
        <f t="shared" si="94"/>
        <v>0.13634499999999999</v>
      </c>
      <c r="CJ110" s="1">
        <f t="shared" si="95"/>
        <v>0.14299800000000001</v>
      </c>
      <c r="CK110" s="1">
        <f t="shared" si="96"/>
        <v>0.1491025</v>
      </c>
      <c r="CL110" s="1">
        <f t="shared" si="97"/>
        <v>0.154721</v>
      </c>
      <c r="CM110" s="1">
        <f t="shared" si="98"/>
        <v>0.16312499999999999</v>
      </c>
      <c r="CN110" s="1">
        <f t="shared" si="99"/>
        <v>0.17088300000000001</v>
      </c>
      <c r="CO110" s="1">
        <f t="shared" si="100"/>
        <v>0.17803099999999999</v>
      </c>
      <c r="CP110" s="1">
        <f t="shared" si="101"/>
        <v>0.19056000000000001</v>
      </c>
      <c r="CQ110" s="1">
        <f t="shared" si="102"/>
        <v>0.20219499999999999</v>
      </c>
      <c r="CR110" s="1">
        <f t="shared" si="104"/>
        <v>0.21011250000000001</v>
      </c>
      <c r="CS110" s="1">
        <f t="shared" si="105"/>
        <v>0.22283499999999998</v>
      </c>
      <c r="CT110" s="1">
        <f t="shared" si="106"/>
        <v>0.23724000000000001</v>
      </c>
      <c r="CU110" s="1">
        <f t="shared" si="108"/>
        <v>0.24547199999999997</v>
      </c>
      <c r="CV110" s="1">
        <f t="shared" si="109"/>
        <v>0.26040000000000002</v>
      </c>
      <c r="CW110" s="1">
        <f t="shared" si="110"/>
        <v>0.27668999999999999</v>
      </c>
      <c r="CX110" s="1">
        <f t="shared" si="111"/>
        <v>0.289354</v>
      </c>
      <c r="CY110" s="1">
        <f t="shared" si="112"/>
        <v>0.303309</v>
      </c>
    </row>
    <row r="111" spans="1:107" x14ac:dyDescent="0.25">
      <c r="A111">
        <f t="shared" si="75"/>
        <v>2056</v>
      </c>
      <c r="B111" s="1"/>
      <c r="C111" s="1"/>
      <c r="D111" s="1"/>
      <c r="E111" s="1"/>
      <c r="F111" s="1"/>
      <c r="G111" s="1"/>
      <c r="H111" s="1"/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9.0000000000000008E-4</v>
      </c>
      <c r="V111" s="1">
        <v>9.0000000000000008E-4</v>
      </c>
      <c r="W111" s="1">
        <f t="shared" si="103"/>
        <v>9.5E-4</v>
      </c>
      <c r="X111" s="1">
        <v>9.5E-4</v>
      </c>
      <c r="Y111" s="1">
        <v>9.5E-4</v>
      </c>
      <c r="Z111" s="1">
        <v>1.9E-3</v>
      </c>
      <c r="AA111" s="1">
        <v>1.9E-3</v>
      </c>
      <c r="AB111" s="1">
        <v>1.9E-3</v>
      </c>
      <c r="AC111" s="1">
        <v>1.9E-3</v>
      </c>
      <c r="AD111" s="1">
        <v>1.9E-3</v>
      </c>
      <c r="AE111" s="1">
        <v>1.9E-3</v>
      </c>
      <c r="AF111" s="1">
        <v>1.9E-3</v>
      </c>
      <c r="AG111" s="1">
        <v>2.8500000000000001E-3</v>
      </c>
      <c r="AH111" s="1">
        <v>2.8500000000000001E-3</v>
      </c>
      <c r="AI111" s="1">
        <v>2.8500000000000001E-3</v>
      </c>
      <c r="AJ111" s="1">
        <v>3.8E-3</v>
      </c>
      <c r="AK111" s="1">
        <v>3.8E-3</v>
      </c>
      <c r="AL111" s="1">
        <v>3.8E-3</v>
      </c>
      <c r="AM111" s="1">
        <v>4.7499999999999999E-3</v>
      </c>
      <c r="AN111" s="1">
        <v>4.7499999999999999E-3</v>
      </c>
      <c r="AO111" s="1">
        <v>5.7000000000000002E-3</v>
      </c>
      <c r="AP111" s="1">
        <v>5.7000000000000002E-3</v>
      </c>
      <c r="AQ111" s="1">
        <f t="shared" ref="AQ111:AQ145" si="117">1.22*B71</f>
        <v>8.5400000000000007E-3</v>
      </c>
      <c r="AR111" s="1">
        <v>8.5400000000000007E-3</v>
      </c>
      <c r="AS111" s="1">
        <v>9.7599999999999996E-3</v>
      </c>
      <c r="AT111" s="1">
        <v>9.7599999999999996E-3</v>
      </c>
      <c r="AU111" s="1">
        <v>1.0979999999999998E-2</v>
      </c>
      <c r="AV111" s="1">
        <v>1.0979999999999998E-2</v>
      </c>
      <c r="AW111" s="1">
        <v>1.2200000000000001E-2</v>
      </c>
      <c r="AX111" s="1">
        <v>1.2200000000000001E-2</v>
      </c>
      <c r="AY111" s="1">
        <v>1.342E-2</v>
      </c>
      <c r="AZ111" s="1">
        <v>1.464E-2</v>
      </c>
      <c r="BA111" s="1">
        <v>1.5859999999999999E-2</v>
      </c>
      <c r="BB111" s="1">
        <v>1.7080000000000001E-2</v>
      </c>
      <c r="BC111" s="1">
        <v>1.83E-2</v>
      </c>
      <c r="BD111" s="1">
        <v>1.9519999999999999E-2</v>
      </c>
      <c r="BE111" s="1">
        <v>2.0740000000000001E-2</v>
      </c>
      <c r="BF111" s="1">
        <v>2.1959999999999997E-2</v>
      </c>
      <c r="BG111" s="1">
        <v>2.3179999999999999E-2</v>
      </c>
      <c r="BH111" s="1">
        <v>2.4400000000000002E-2</v>
      </c>
      <c r="BI111" s="1">
        <v>2.6839999999999999E-2</v>
      </c>
      <c r="BJ111" s="1">
        <v>2.928E-2</v>
      </c>
      <c r="BK111" s="1">
        <v>3.1719999999999998E-2</v>
      </c>
      <c r="BL111" s="1">
        <v>3.4160000000000003E-2</v>
      </c>
      <c r="BM111" s="1">
        <v>3.6600000000000001E-2</v>
      </c>
      <c r="BN111" s="1">
        <v>3.9039999999999998E-2</v>
      </c>
      <c r="BO111" s="1">
        <v>4.1480000000000003E-2</v>
      </c>
      <c r="BP111" s="1">
        <v>4.3919999999999994E-2</v>
      </c>
      <c r="BQ111" s="1">
        <f t="shared" si="78"/>
        <v>4.5599999999999995E-2</v>
      </c>
      <c r="BR111" s="1">
        <v>4.8000000000000001E-2</v>
      </c>
      <c r="BS111" s="1">
        <v>5.3999999999999999E-2</v>
      </c>
      <c r="BT111" s="1">
        <f t="shared" si="113"/>
        <v>5.8200000000000002E-2</v>
      </c>
      <c r="BU111" s="1">
        <f t="shared" si="114"/>
        <v>6.2094999999999997E-2</v>
      </c>
      <c r="BV111" s="1">
        <f t="shared" si="115"/>
        <v>6.5699999999999995E-2</v>
      </c>
      <c r="BW111" s="1">
        <f t="shared" si="116"/>
        <v>6.9030000000000008E-2</v>
      </c>
      <c r="BX111" s="1">
        <f t="shared" ref="BX111:BX142" si="118">1.03048*B38</f>
        <v>7.2133600000000006E-2</v>
      </c>
      <c r="BY111" s="1">
        <f t="shared" si="84"/>
        <v>7.4924999999999992E-2</v>
      </c>
      <c r="BZ111" s="1">
        <f t="shared" si="85"/>
        <v>7.7520000000000006E-2</v>
      </c>
      <c r="CA111" s="1">
        <f t="shared" si="86"/>
        <v>7.9899999999999999E-2</v>
      </c>
      <c r="CB111" s="1">
        <f t="shared" si="87"/>
        <v>8.208E-2</v>
      </c>
      <c r="CC111" s="1">
        <f t="shared" si="88"/>
        <v>9.2914499999999997E-2</v>
      </c>
      <c r="CD111" s="1">
        <f t="shared" si="89"/>
        <v>9.4412999999999997E-2</v>
      </c>
      <c r="CE111" s="1">
        <f t="shared" si="90"/>
        <v>9.6911999999999998E-2</v>
      </c>
      <c r="CF111" s="1">
        <f t="shared" si="91"/>
        <v>0.10902600000000001</v>
      </c>
      <c r="CG111" s="1">
        <f t="shared" si="92"/>
        <v>0.11359299999999999</v>
      </c>
      <c r="CH111" s="1">
        <f t="shared" si="93"/>
        <v>0.12158400000000001</v>
      </c>
      <c r="CI111" s="1">
        <f t="shared" si="94"/>
        <v>0.12529000000000001</v>
      </c>
      <c r="CJ111" s="1">
        <f t="shared" si="95"/>
        <v>0.13227315000000001</v>
      </c>
      <c r="CK111" s="1">
        <f t="shared" si="96"/>
        <v>0.13870000000000002</v>
      </c>
      <c r="CL111" s="1">
        <f t="shared" si="97"/>
        <v>0.1446305</v>
      </c>
      <c r="CM111" s="1">
        <f t="shared" si="98"/>
        <v>0.15007499999999999</v>
      </c>
      <c r="CN111" s="1">
        <f t="shared" si="99"/>
        <v>0.158225</v>
      </c>
      <c r="CO111" s="1">
        <f t="shared" si="100"/>
        <v>0.16575300000000001</v>
      </c>
      <c r="CP111" s="1">
        <f t="shared" si="101"/>
        <v>0.17269499999999999</v>
      </c>
      <c r="CQ111" s="1">
        <f t="shared" si="102"/>
        <v>0.184864</v>
      </c>
      <c r="CR111" s="1">
        <f t="shared" si="104"/>
        <v>0.196105</v>
      </c>
      <c r="CS111" s="1">
        <f t="shared" si="105"/>
        <v>0.20381250000000001</v>
      </c>
      <c r="CT111" s="1">
        <f t="shared" si="106"/>
        <v>0.21615199999999998</v>
      </c>
      <c r="CU111" s="1">
        <f t="shared" si="108"/>
        <v>0.23013</v>
      </c>
      <c r="CV111" s="1">
        <f t="shared" si="109"/>
        <v>0.23807999999999999</v>
      </c>
      <c r="CW111" s="1">
        <f t="shared" si="110"/>
        <v>0.25263000000000002</v>
      </c>
      <c r="CX111" s="1">
        <f t="shared" si="111"/>
        <v>0.26835249999999999</v>
      </c>
      <c r="CY111" s="1">
        <f t="shared" si="112"/>
        <v>0.28067399999999998</v>
      </c>
    </row>
    <row r="112" spans="1:107" x14ac:dyDescent="0.25">
      <c r="A112">
        <f t="shared" si="75"/>
        <v>2057</v>
      </c>
      <c r="B112" s="1"/>
      <c r="C112" s="1"/>
      <c r="D112" s="1"/>
      <c r="E112" s="1"/>
      <c r="F112" s="1"/>
      <c r="G112" s="1"/>
      <c r="H112" s="1"/>
      <c r="I112" s="1"/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9.0000000000000008E-4</v>
      </c>
      <c r="W112" s="1">
        <f t="shared" si="103"/>
        <v>9.5E-4</v>
      </c>
      <c r="X112" s="1">
        <v>9.5E-4</v>
      </c>
      <c r="Y112" s="1">
        <v>9.5E-4</v>
      </c>
      <c r="Z112" s="1">
        <v>9.5E-4</v>
      </c>
      <c r="AA112" s="1">
        <v>1.9E-3</v>
      </c>
      <c r="AB112" s="1">
        <v>1.9E-3</v>
      </c>
      <c r="AC112" s="1">
        <v>1.9E-3</v>
      </c>
      <c r="AD112" s="1">
        <v>1.9E-3</v>
      </c>
      <c r="AE112" s="1">
        <v>1.9E-3</v>
      </c>
      <c r="AF112" s="1">
        <v>1.9E-3</v>
      </c>
      <c r="AG112" s="1">
        <v>1.9E-3</v>
      </c>
      <c r="AH112" s="1">
        <v>2.8500000000000001E-3</v>
      </c>
      <c r="AI112" s="1">
        <v>2.8500000000000001E-3</v>
      </c>
      <c r="AJ112" s="1">
        <v>2.8500000000000001E-3</v>
      </c>
      <c r="AK112" s="1">
        <v>3.8E-3</v>
      </c>
      <c r="AL112" s="1">
        <v>3.8E-3</v>
      </c>
      <c r="AM112" s="1">
        <v>3.8E-3</v>
      </c>
      <c r="AN112" s="1">
        <v>4.7499999999999999E-3</v>
      </c>
      <c r="AO112" s="1">
        <v>4.7499999999999999E-3</v>
      </c>
      <c r="AP112" s="1">
        <v>5.7000000000000002E-3</v>
      </c>
      <c r="AQ112" s="1">
        <f t="shared" si="117"/>
        <v>7.3200000000000001E-3</v>
      </c>
      <c r="AR112" s="1">
        <v>8.5400000000000007E-3</v>
      </c>
      <c r="AS112" s="1">
        <v>8.5400000000000007E-3</v>
      </c>
      <c r="AT112" s="1">
        <v>9.7599999999999996E-3</v>
      </c>
      <c r="AU112" s="1">
        <v>9.7599999999999996E-3</v>
      </c>
      <c r="AV112" s="1">
        <v>1.0979999999999998E-2</v>
      </c>
      <c r="AW112" s="1">
        <v>1.0979999999999998E-2</v>
      </c>
      <c r="AX112" s="1">
        <v>1.2200000000000001E-2</v>
      </c>
      <c r="AY112" s="1">
        <v>1.2200000000000001E-2</v>
      </c>
      <c r="AZ112" s="1">
        <v>1.342E-2</v>
      </c>
      <c r="BA112" s="1">
        <v>1.464E-2</v>
      </c>
      <c r="BB112" s="1">
        <v>1.5859999999999999E-2</v>
      </c>
      <c r="BC112" s="1">
        <v>1.7080000000000001E-2</v>
      </c>
      <c r="BD112" s="1">
        <v>1.83E-2</v>
      </c>
      <c r="BE112" s="1">
        <v>1.9519999999999999E-2</v>
      </c>
      <c r="BF112" s="1">
        <v>2.0740000000000001E-2</v>
      </c>
      <c r="BG112" s="1">
        <v>2.1959999999999997E-2</v>
      </c>
      <c r="BH112" s="1">
        <v>2.3179999999999999E-2</v>
      </c>
      <c r="BI112" s="1">
        <v>2.4400000000000002E-2</v>
      </c>
      <c r="BJ112" s="1">
        <v>2.6839999999999999E-2</v>
      </c>
      <c r="BK112" s="1">
        <v>2.928E-2</v>
      </c>
      <c r="BL112" s="1">
        <v>3.1719999999999998E-2</v>
      </c>
      <c r="BM112" s="1">
        <v>3.4160000000000003E-2</v>
      </c>
      <c r="BN112" s="1">
        <v>3.6600000000000001E-2</v>
      </c>
      <c r="BO112" s="1">
        <v>3.9039999999999998E-2</v>
      </c>
      <c r="BP112" s="1">
        <v>4.1480000000000003E-2</v>
      </c>
      <c r="BQ112" s="1">
        <f t="shared" si="78"/>
        <v>4.3199999999999995E-2</v>
      </c>
      <c r="BR112" s="1">
        <v>4.5599999999999995E-2</v>
      </c>
      <c r="BS112" s="1">
        <v>4.8000000000000001E-2</v>
      </c>
      <c r="BT112" s="1">
        <f t="shared" si="113"/>
        <v>5.2379999999999996E-2</v>
      </c>
      <c r="BU112" s="1">
        <f t="shared" si="114"/>
        <v>5.645E-2</v>
      </c>
      <c r="BV112" s="1">
        <f t="shared" si="115"/>
        <v>6.0225000000000001E-2</v>
      </c>
      <c r="BW112" s="1">
        <f t="shared" si="116"/>
        <v>6.3719999999999999E-2</v>
      </c>
      <c r="BX112" s="1">
        <f t="shared" si="118"/>
        <v>6.6981200000000005E-2</v>
      </c>
      <c r="BY112" s="1">
        <f t="shared" ref="BY112:BY143" si="119">0.999*B38</f>
        <v>6.9930000000000006E-2</v>
      </c>
      <c r="BZ112" s="1">
        <f t="shared" si="85"/>
        <v>7.267499999999999E-2</v>
      </c>
      <c r="CA112" s="1">
        <f t="shared" si="86"/>
        <v>7.5200000000000003E-2</v>
      </c>
      <c r="CB112" s="1">
        <f t="shared" si="87"/>
        <v>7.7520000000000006E-2</v>
      </c>
      <c r="CC112" s="1">
        <f t="shared" si="88"/>
        <v>7.9641000000000003E-2</v>
      </c>
      <c r="CD112" s="1">
        <f t="shared" si="89"/>
        <v>9.0121499999999993E-2</v>
      </c>
      <c r="CE112" s="1">
        <f t="shared" si="90"/>
        <v>8.8835999999999998E-2</v>
      </c>
      <c r="CF112" s="1">
        <f t="shared" si="91"/>
        <v>9.6911999999999998E-2</v>
      </c>
      <c r="CG112" s="1">
        <f t="shared" si="92"/>
        <v>0.10575900000000001</v>
      </c>
      <c r="CH112" s="1">
        <f t="shared" si="93"/>
        <v>0.11018549999999999</v>
      </c>
      <c r="CI112" s="1">
        <f t="shared" si="94"/>
        <v>0.11792</v>
      </c>
      <c r="CJ112" s="1">
        <f t="shared" si="95"/>
        <v>0.12154830000000001</v>
      </c>
      <c r="CK112" s="1">
        <f t="shared" si="96"/>
        <v>0.12829750000000001</v>
      </c>
      <c r="CL112" s="1">
        <f t="shared" si="97"/>
        <v>0.13453999999999999</v>
      </c>
      <c r="CM112" s="1">
        <f t="shared" si="98"/>
        <v>0.14028749999999998</v>
      </c>
      <c r="CN112" s="1">
        <f t="shared" si="99"/>
        <v>0.145567</v>
      </c>
      <c r="CO112" s="1">
        <f t="shared" si="100"/>
        <v>0.153475</v>
      </c>
      <c r="CP112" s="1">
        <f t="shared" si="101"/>
        <v>0.16078500000000001</v>
      </c>
      <c r="CQ112" s="1">
        <f t="shared" si="102"/>
        <v>0.16753299999999999</v>
      </c>
      <c r="CR112" s="1">
        <f t="shared" si="104"/>
        <v>0.17929600000000001</v>
      </c>
      <c r="CS112" s="1">
        <f t="shared" si="105"/>
        <v>0.19022499999999998</v>
      </c>
      <c r="CT112" s="1">
        <f t="shared" si="106"/>
        <v>0.19769999999999999</v>
      </c>
      <c r="CU112" s="1">
        <f t="shared" si="108"/>
        <v>0.20967399999999997</v>
      </c>
      <c r="CV112" s="1">
        <f t="shared" si="109"/>
        <v>0.22320000000000001</v>
      </c>
      <c r="CW112" s="1">
        <f t="shared" si="110"/>
        <v>0.23097599999999999</v>
      </c>
      <c r="CX112" s="1">
        <f t="shared" si="111"/>
        <v>0.2450175</v>
      </c>
      <c r="CY112" s="1">
        <f t="shared" si="112"/>
        <v>0.26030249999999999</v>
      </c>
    </row>
    <row r="113" spans="1:103" x14ac:dyDescent="0.25">
      <c r="A113">
        <f t="shared" si="75"/>
        <v>2058</v>
      </c>
      <c r="B113" s="1"/>
      <c r="C113" s="1"/>
      <c r="D113" s="1"/>
      <c r="E113" s="1"/>
      <c r="F113" s="1"/>
      <c r="G113" s="1"/>
      <c r="H113" s="1"/>
      <c r="I113" s="1"/>
      <c r="J113" s="1"/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f t="shared" si="103"/>
        <v>9.5E-4</v>
      </c>
      <c r="X113" s="1">
        <v>9.5E-4</v>
      </c>
      <c r="Y113" s="1">
        <v>9.5E-4</v>
      </c>
      <c r="Z113" s="1">
        <v>9.5E-4</v>
      </c>
      <c r="AA113" s="1">
        <v>9.5E-4</v>
      </c>
      <c r="AB113" s="1">
        <v>1.9E-3</v>
      </c>
      <c r="AC113" s="1">
        <v>1.9E-3</v>
      </c>
      <c r="AD113" s="1">
        <v>1.9E-3</v>
      </c>
      <c r="AE113" s="1">
        <v>1.9E-3</v>
      </c>
      <c r="AF113" s="1">
        <v>1.9E-3</v>
      </c>
      <c r="AG113" s="1">
        <v>1.9E-3</v>
      </c>
      <c r="AH113" s="1">
        <v>1.9E-3</v>
      </c>
      <c r="AI113" s="1">
        <v>2.8500000000000001E-3</v>
      </c>
      <c r="AJ113" s="1">
        <v>2.8500000000000001E-3</v>
      </c>
      <c r="AK113" s="1">
        <v>2.8500000000000001E-3</v>
      </c>
      <c r="AL113" s="1">
        <v>3.8E-3</v>
      </c>
      <c r="AM113" s="1">
        <v>3.8E-3</v>
      </c>
      <c r="AN113" s="1">
        <v>3.8E-3</v>
      </c>
      <c r="AO113" s="1">
        <v>4.7499999999999999E-3</v>
      </c>
      <c r="AP113" s="1">
        <v>4.7499999999999999E-3</v>
      </c>
      <c r="AQ113" s="1">
        <f t="shared" si="117"/>
        <v>7.3200000000000001E-3</v>
      </c>
      <c r="AR113" s="1">
        <v>7.3200000000000001E-3</v>
      </c>
      <c r="AS113" s="1">
        <v>8.5400000000000007E-3</v>
      </c>
      <c r="AT113" s="1">
        <v>8.5400000000000007E-3</v>
      </c>
      <c r="AU113" s="1">
        <v>9.7599999999999996E-3</v>
      </c>
      <c r="AV113" s="1">
        <v>9.7599999999999996E-3</v>
      </c>
      <c r="AW113" s="1">
        <v>1.0979999999999998E-2</v>
      </c>
      <c r="AX113" s="1">
        <v>1.0979999999999998E-2</v>
      </c>
      <c r="AY113" s="1">
        <v>1.2200000000000001E-2</v>
      </c>
      <c r="AZ113" s="1">
        <v>1.2200000000000001E-2</v>
      </c>
      <c r="BA113" s="1">
        <v>1.342E-2</v>
      </c>
      <c r="BB113" s="1">
        <v>1.464E-2</v>
      </c>
      <c r="BC113" s="1">
        <v>1.5859999999999999E-2</v>
      </c>
      <c r="BD113" s="1">
        <v>1.7080000000000001E-2</v>
      </c>
      <c r="BE113" s="1">
        <v>1.83E-2</v>
      </c>
      <c r="BF113" s="1">
        <v>1.9519999999999999E-2</v>
      </c>
      <c r="BG113" s="1">
        <v>2.0740000000000001E-2</v>
      </c>
      <c r="BH113" s="1">
        <v>2.1959999999999997E-2</v>
      </c>
      <c r="BI113" s="1">
        <v>2.3179999999999999E-2</v>
      </c>
      <c r="BJ113" s="1">
        <v>2.4400000000000002E-2</v>
      </c>
      <c r="BK113" s="1">
        <v>2.6839999999999999E-2</v>
      </c>
      <c r="BL113" s="1">
        <v>2.928E-2</v>
      </c>
      <c r="BM113" s="1">
        <v>3.1719999999999998E-2</v>
      </c>
      <c r="BN113" s="1">
        <v>3.4160000000000003E-2</v>
      </c>
      <c r="BO113" s="1">
        <v>3.6600000000000001E-2</v>
      </c>
      <c r="BP113" s="1">
        <v>3.9039999999999998E-2</v>
      </c>
      <c r="BQ113" s="1">
        <f t="shared" si="78"/>
        <v>4.0800000000000003E-2</v>
      </c>
      <c r="BR113" s="1">
        <v>4.3199999999999995E-2</v>
      </c>
      <c r="BS113" s="1">
        <v>4.5599999999999995E-2</v>
      </c>
      <c r="BT113" s="1">
        <f t="shared" si="113"/>
        <v>4.6559999999999997E-2</v>
      </c>
      <c r="BU113" s="1">
        <f t="shared" si="114"/>
        <v>5.0804999999999996E-2</v>
      </c>
      <c r="BV113" s="1">
        <f t="shared" si="115"/>
        <v>5.475E-2</v>
      </c>
      <c r="BW113" s="1">
        <f t="shared" si="116"/>
        <v>5.8410000000000004E-2</v>
      </c>
      <c r="BX113" s="1">
        <f t="shared" si="118"/>
        <v>6.1828800000000003E-2</v>
      </c>
      <c r="BY113" s="1">
        <f t="shared" si="119"/>
        <v>6.4935000000000007E-2</v>
      </c>
      <c r="BZ113" s="1">
        <f t="shared" ref="BZ113:BZ144" si="120">0.969*B38</f>
        <v>6.7830000000000001E-2</v>
      </c>
      <c r="CA113" s="1">
        <f t="shared" si="86"/>
        <v>7.0499999999999993E-2</v>
      </c>
      <c r="CB113" s="1">
        <f t="shared" si="87"/>
        <v>7.2960000000000011E-2</v>
      </c>
      <c r="CC113" s="1">
        <f t="shared" si="88"/>
        <v>7.5216500000000006E-2</v>
      </c>
      <c r="CD113" s="1">
        <f t="shared" si="89"/>
        <v>7.7246999999999996E-2</v>
      </c>
      <c r="CE113" s="1">
        <f t="shared" si="90"/>
        <v>8.4797999999999998E-2</v>
      </c>
      <c r="CF113" s="1">
        <f t="shared" si="91"/>
        <v>8.8835999999999998E-2</v>
      </c>
      <c r="CG113" s="1">
        <f t="shared" si="92"/>
        <v>9.4007999999999994E-2</v>
      </c>
      <c r="CH113" s="1">
        <f t="shared" si="93"/>
        <v>0.10258650000000001</v>
      </c>
      <c r="CI113" s="1">
        <f t="shared" si="94"/>
        <v>0.10686499999999999</v>
      </c>
      <c r="CJ113" s="1">
        <f t="shared" si="95"/>
        <v>0.11439840000000001</v>
      </c>
      <c r="CK113" s="1">
        <f t="shared" si="96"/>
        <v>0.11789500000000001</v>
      </c>
      <c r="CL113" s="1">
        <f t="shared" si="97"/>
        <v>0.12444949999999999</v>
      </c>
      <c r="CM113" s="1">
        <f t="shared" si="98"/>
        <v>0.1305</v>
      </c>
      <c r="CN113" s="1">
        <f t="shared" si="99"/>
        <v>0.13607350000000001</v>
      </c>
      <c r="CO113" s="1">
        <f t="shared" si="100"/>
        <v>0.14119700000000002</v>
      </c>
      <c r="CP113" s="1">
        <f t="shared" si="101"/>
        <v>0.14887500000000001</v>
      </c>
      <c r="CQ113" s="1">
        <f t="shared" si="102"/>
        <v>0.15597900000000001</v>
      </c>
      <c r="CR113" s="1">
        <f t="shared" si="104"/>
        <v>0.16248699999999999</v>
      </c>
      <c r="CS113" s="1">
        <f t="shared" si="105"/>
        <v>0.17391999999999999</v>
      </c>
      <c r="CT113" s="1">
        <f t="shared" si="106"/>
        <v>0.18451999999999999</v>
      </c>
      <c r="CU113" s="1">
        <f t="shared" si="108"/>
        <v>0.19177499999999997</v>
      </c>
      <c r="CV113" s="1">
        <f t="shared" si="109"/>
        <v>0.20335999999999999</v>
      </c>
      <c r="CW113" s="1">
        <f t="shared" si="110"/>
        <v>0.21654000000000001</v>
      </c>
      <c r="CX113" s="1">
        <f t="shared" si="111"/>
        <v>0.22401599999999999</v>
      </c>
      <c r="CY113" s="1">
        <f t="shared" si="112"/>
        <v>0.2376675</v>
      </c>
    </row>
    <row r="114" spans="1:103" x14ac:dyDescent="0.25">
      <c r="A114">
        <f t="shared" si="75"/>
        <v>2059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f t="shared" si="103"/>
        <v>0</v>
      </c>
      <c r="X114" s="1">
        <v>9.5E-4</v>
      </c>
      <c r="Y114" s="1">
        <v>9.5E-4</v>
      </c>
      <c r="Z114" s="1">
        <v>9.5E-4</v>
      </c>
      <c r="AA114" s="1">
        <v>9.5E-4</v>
      </c>
      <c r="AB114" s="1">
        <v>9.5E-4</v>
      </c>
      <c r="AC114" s="1">
        <v>1.9E-3</v>
      </c>
      <c r="AD114" s="1">
        <v>1.9E-3</v>
      </c>
      <c r="AE114" s="1">
        <v>1.9E-3</v>
      </c>
      <c r="AF114" s="1">
        <v>1.9E-3</v>
      </c>
      <c r="AG114" s="1">
        <v>1.9E-3</v>
      </c>
      <c r="AH114" s="1">
        <v>1.9E-3</v>
      </c>
      <c r="AI114" s="1">
        <v>1.9E-3</v>
      </c>
      <c r="AJ114" s="1">
        <v>2.8500000000000001E-3</v>
      </c>
      <c r="AK114" s="1">
        <v>2.8500000000000001E-3</v>
      </c>
      <c r="AL114" s="1">
        <v>2.8500000000000001E-3</v>
      </c>
      <c r="AM114" s="1">
        <v>3.8E-3</v>
      </c>
      <c r="AN114" s="1">
        <v>3.8E-3</v>
      </c>
      <c r="AO114" s="1">
        <v>3.8E-3</v>
      </c>
      <c r="AP114" s="1">
        <v>4.7499999999999999E-3</v>
      </c>
      <c r="AQ114" s="1">
        <f t="shared" si="117"/>
        <v>6.1000000000000004E-3</v>
      </c>
      <c r="AR114" s="1">
        <v>7.3200000000000001E-3</v>
      </c>
      <c r="AS114" s="1">
        <v>7.3200000000000001E-3</v>
      </c>
      <c r="AT114" s="1">
        <v>8.5400000000000007E-3</v>
      </c>
      <c r="AU114" s="1">
        <v>8.5400000000000007E-3</v>
      </c>
      <c r="AV114" s="1">
        <v>9.7599999999999996E-3</v>
      </c>
      <c r="AW114" s="1">
        <v>9.7599999999999996E-3</v>
      </c>
      <c r="AX114" s="1">
        <v>1.0979999999999998E-2</v>
      </c>
      <c r="AY114" s="1">
        <v>1.0979999999999998E-2</v>
      </c>
      <c r="AZ114" s="1">
        <v>1.2200000000000001E-2</v>
      </c>
      <c r="BA114" s="1">
        <v>1.2200000000000001E-2</v>
      </c>
      <c r="BB114" s="1">
        <v>1.342E-2</v>
      </c>
      <c r="BC114" s="1">
        <v>1.464E-2</v>
      </c>
      <c r="BD114" s="1">
        <v>1.5859999999999999E-2</v>
      </c>
      <c r="BE114" s="1">
        <v>1.7080000000000001E-2</v>
      </c>
      <c r="BF114" s="1">
        <v>1.83E-2</v>
      </c>
      <c r="BG114" s="1">
        <v>1.9519999999999999E-2</v>
      </c>
      <c r="BH114" s="1">
        <v>2.0740000000000001E-2</v>
      </c>
      <c r="BI114" s="1">
        <v>2.1959999999999997E-2</v>
      </c>
      <c r="BJ114" s="1">
        <v>2.3179999999999999E-2</v>
      </c>
      <c r="BK114" s="1">
        <v>2.4400000000000002E-2</v>
      </c>
      <c r="BL114" s="1">
        <v>2.6839999999999999E-2</v>
      </c>
      <c r="BM114" s="1">
        <v>2.928E-2</v>
      </c>
      <c r="BN114" s="1">
        <v>3.1719999999999998E-2</v>
      </c>
      <c r="BO114" s="1">
        <v>3.4160000000000003E-2</v>
      </c>
      <c r="BP114" s="1">
        <v>3.6600000000000001E-2</v>
      </c>
      <c r="BQ114" s="1">
        <f t="shared" si="78"/>
        <v>3.8399999999999997E-2</v>
      </c>
      <c r="BR114" s="1">
        <v>4.0800000000000003E-2</v>
      </c>
      <c r="BS114" s="1">
        <v>4.3199999999999995E-2</v>
      </c>
      <c r="BT114" s="1">
        <f t="shared" si="113"/>
        <v>4.4231999999999994E-2</v>
      </c>
      <c r="BU114" s="1">
        <f t="shared" si="114"/>
        <v>4.5159999999999999E-2</v>
      </c>
      <c r="BV114" s="1">
        <f t="shared" si="115"/>
        <v>4.9274999999999999E-2</v>
      </c>
      <c r="BW114" s="1">
        <f t="shared" si="116"/>
        <v>5.3100000000000008E-2</v>
      </c>
      <c r="BX114" s="1">
        <f t="shared" si="118"/>
        <v>5.6676400000000002E-2</v>
      </c>
      <c r="BY114" s="1">
        <f t="shared" si="119"/>
        <v>5.994E-2</v>
      </c>
      <c r="BZ114" s="1">
        <f t="shared" si="120"/>
        <v>6.2984999999999999E-2</v>
      </c>
      <c r="CA114" s="1">
        <f t="shared" ref="CA114:CA145" si="121">0.94*B38</f>
        <v>6.5799999999999997E-2</v>
      </c>
      <c r="CB114" s="1">
        <f t="shared" si="87"/>
        <v>6.8400000000000002E-2</v>
      </c>
      <c r="CC114" s="1">
        <f t="shared" si="88"/>
        <v>7.0792000000000008E-2</v>
      </c>
      <c r="CD114" s="1">
        <f t="shared" si="89"/>
        <v>7.2955500000000006E-2</v>
      </c>
      <c r="CE114" s="1">
        <f t="shared" si="90"/>
        <v>7.2683999999999999E-2</v>
      </c>
      <c r="CF114" s="1">
        <f t="shared" si="91"/>
        <v>8.4797999999999998E-2</v>
      </c>
      <c r="CG114" s="1">
        <f t="shared" si="92"/>
        <v>8.6174000000000001E-2</v>
      </c>
      <c r="CH114" s="1">
        <f t="shared" si="93"/>
        <v>9.1188000000000005E-2</v>
      </c>
      <c r="CI114" s="1">
        <f t="shared" si="94"/>
        <v>9.9495E-2</v>
      </c>
      <c r="CJ114" s="1">
        <f t="shared" si="95"/>
        <v>0.10367354999999999</v>
      </c>
      <c r="CK114" s="1">
        <f t="shared" si="96"/>
        <v>0.11096</v>
      </c>
      <c r="CL114" s="1">
        <f t="shared" si="97"/>
        <v>0.114359</v>
      </c>
      <c r="CM114" s="1">
        <f t="shared" si="98"/>
        <v>0.12071249999999999</v>
      </c>
      <c r="CN114" s="1">
        <f t="shared" si="99"/>
        <v>0.12658</v>
      </c>
      <c r="CO114" s="1">
        <f t="shared" si="100"/>
        <v>0.13198850000000001</v>
      </c>
      <c r="CP114" s="1">
        <f t="shared" si="101"/>
        <v>0.136965</v>
      </c>
      <c r="CQ114" s="1">
        <f t="shared" si="102"/>
        <v>0.144425</v>
      </c>
      <c r="CR114" s="1">
        <f t="shared" si="104"/>
        <v>0.15128100000000003</v>
      </c>
      <c r="CS114" s="1">
        <f t="shared" si="105"/>
        <v>0.15761499999999998</v>
      </c>
      <c r="CT114" s="1">
        <f t="shared" si="106"/>
        <v>0.16870399999999999</v>
      </c>
      <c r="CU114" s="1">
        <f t="shared" si="108"/>
        <v>0.17898999999999998</v>
      </c>
      <c r="CV114" s="1">
        <f t="shared" si="109"/>
        <v>0.186</v>
      </c>
      <c r="CW114" s="1">
        <f t="shared" si="110"/>
        <v>0.197292</v>
      </c>
      <c r="CX114" s="1">
        <f t="shared" si="111"/>
        <v>0.21001500000000001</v>
      </c>
      <c r="CY114" s="1">
        <f t="shared" si="112"/>
        <v>0.21729599999999999</v>
      </c>
    </row>
    <row r="115" spans="1:103" x14ac:dyDescent="0.25">
      <c r="A115">
        <f t="shared" si="75"/>
        <v>2060</v>
      </c>
      <c r="B115" s="1">
        <v>0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f t="shared" si="103"/>
        <v>0</v>
      </c>
      <c r="X115" s="1">
        <v>0</v>
      </c>
      <c r="Y115" s="1">
        <v>9.5E-4</v>
      </c>
      <c r="Z115" s="1">
        <v>9.5E-4</v>
      </c>
      <c r="AA115" s="1">
        <v>9.5E-4</v>
      </c>
      <c r="AB115" s="1">
        <v>9.5E-4</v>
      </c>
      <c r="AC115" s="1">
        <v>9.5E-4</v>
      </c>
      <c r="AD115" s="1">
        <v>1.9E-3</v>
      </c>
      <c r="AE115" s="1">
        <v>1.9E-3</v>
      </c>
      <c r="AF115" s="1">
        <v>1.9E-3</v>
      </c>
      <c r="AG115" s="1">
        <v>1.9E-3</v>
      </c>
      <c r="AH115" s="1">
        <v>1.9E-3</v>
      </c>
      <c r="AI115" s="1">
        <v>1.9E-3</v>
      </c>
      <c r="AJ115" s="1">
        <v>1.9E-3</v>
      </c>
      <c r="AK115" s="1">
        <v>2.8500000000000001E-3</v>
      </c>
      <c r="AL115" s="1">
        <v>2.8500000000000001E-3</v>
      </c>
      <c r="AM115" s="1">
        <v>2.8500000000000001E-3</v>
      </c>
      <c r="AN115" s="1">
        <v>3.8E-3</v>
      </c>
      <c r="AO115" s="1">
        <v>3.8E-3</v>
      </c>
      <c r="AP115" s="1">
        <v>3.8E-3</v>
      </c>
      <c r="AQ115" s="1">
        <f t="shared" si="117"/>
        <v>6.1000000000000004E-3</v>
      </c>
      <c r="AR115" s="1">
        <v>6.1000000000000004E-3</v>
      </c>
      <c r="AS115" s="1">
        <v>7.3200000000000001E-3</v>
      </c>
      <c r="AT115" s="1">
        <v>7.3200000000000001E-3</v>
      </c>
      <c r="AU115" s="1">
        <v>8.5400000000000007E-3</v>
      </c>
      <c r="AV115" s="1">
        <v>8.5400000000000007E-3</v>
      </c>
      <c r="AW115" s="1">
        <v>9.7599999999999996E-3</v>
      </c>
      <c r="AX115" s="1">
        <v>9.7599999999999996E-3</v>
      </c>
      <c r="AY115" s="1">
        <v>1.0979999999999998E-2</v>
      </c>
      <c r="AZ115" s="1">
        <v>1.0979999999999998E-2</v>
      </c>
      <c r="BA115" s="1">
        <v>1.2200000000000001E-2</v>
      </c>
      <c r="BB115" s="1">
        <v>1.2200000000000001E-2</v>
      </c>
      <c r="BC115" s="1">
        <v>1.342E-2</v>
      </c>
      <c r="BD115" s="1">
        <v>1.464E-2</v>
      </c>
      <c r="BE115" s="1">
        <v>1.5859999999999999E-2</v>
      </c>
      <c r="BF115" s="1">
        <v>1.7080000000000001E-2</v>
      </c>
      <c r="BG115" s="1">
        <v>1.83E-2</v>
      </c>
      <c r="BH115" s="1">
        <v>1.9519999999999999E-2</v>
      </c>
      <c r="BI115" s="1">
        <v>2.0740000000000001E-2</v>
      </c>
      <c r="BJ115" s="1">
        <v>2.1959999999999997E-2</v>
      </c>
      <c r="BK115" s="1">
        <v>2.3179999999999999E-2</v>
      </c>
      <c r="BL115" s="1">
        <v>2.4400000000000002E-2</v>
      </c>
      <c r="BM115" s="1">
        <v>2.6839999999999999E-2</v>
      </c>
      <c r="BN115" s="1">
        <v>2.928E-2</v>
      </c>
      <c r="BO115" s="1">
        <v>3.1719999999999998E-2</v>
      </c>
      <c r="BP115" s="1">
        <v>3.4160000000000003E-2</v>
      </c>
      <c r="BQ115" s="1">
        <f t="shared" si="78"/>
        <v>3.5999999999999997E-2</v>
      </c>
      <c r="BR115" s="1">
        <v>3.8399999999999997E-2</v>
      </c>
      <c r="BS115" s="1">
        <v>4.0800000000000003E-2</v>
      </c>
      <c r="BT115" s="1">
        <f t="shared" si="113"/>
        <v>4.1903999999999997E-2</v>
      </c>
      <c r="BU115" s="1">
        <f t="shared" si="114"/>
        <v>4.2901999999999996E-2</v>
      </c>
      <c r="BV115" s="1">
        <f t="shared" si="115"/>
        <v>4.3799999999999999E-2</v>
      </c>
      <c r="BW115" s="1">
        <f t="shared" si="116"/>
        <v>4.7789999999999999E-2</v>
      </c>
      <c r="BX115" s="1">
        <f t="shared" si="118"/>
        <v>5.1524000000000007E-2</v>
      </c>
      <c r="BY115" s="1">
        <f t="shared" si="119"/>
        <v>5.4945000000000001E-2</v>
      </c>
      <c r="BZ115" s="1">
        <f t="shared" si="120"/>
        <v>5.8139999999999997E-2</v>
      </c>
      <c r="CA115" s="1">
        <f t="shared" si="121"/>
        <v>6.1100000000000002E-2</v>
      </c>
      <c r="CB115" s="1">
        <f t="shared" ref="CB115:CB146" si="122">0.912*B38</f>
        <v>6.3840000000000008E-2</v>
      </c>
      <c r="CC115" s="1">
        <f t="shared" si="88"/>
        <v>6.6367499999999996E-2</v>
      </c>
      <c r="CD115" s="1">
        <f t="shared" si="89"/>
        <v>6.8664000000000003E-2</v>
      </c>
      <c r="CE115" s="1">
        <f t="shared" si="90"/>
        <v>6.8645999999999999E-2</v>
      </c>
      <c r="CF115" s="1">
        <f t="shared" si="91"/>
        <v>7.2683999999999999E-2</v>
      </c>
      <c r="CG115" s="1">
        <f t="shared" si="92"/>
        <v>8.2256999999999997E-2</v>
      </c>
      <c r="CH115" s="1">
        <f t="shared" si="93"/>
        <v>8.3588999999999997E-2</v>
      </c>
      <c r="CI115" s="1">
        <f t="shared" si="94"/>
        <v>8.8439999999999991E-2</v>
      </c>
      <c r="CJ115" s="1">
        <f t="shared" si="95"/>
        <v>9.6523650000000003E-2</v>
      </c>
      <c r="CK115" s="1">
        <f t="shared" si="96"/>
        <v>0.10055749999999999</v>
      </c>
      <c r="CL115" s="1">
        <f t="shared" si="97"/>
        <v>0.10763199999999999</v>
      </c>
      <c r="CM115" s="1">
        <f t="shared" si="98"/>
        <v>0.110925</v>
      </c>
      <c r="CN115" s="1">
        <f t="shared" si="99"/>
        <v>0.1170865</v>
      </c>
      <c r="CO115" s="1">
        <f t="shared" si="100"/>
        <v>0.12278</v>
      </c>
      <c r="CP115" s="1">
        <f t="shared" si="101"/>
        <v>0.12803249999999999</v>
      </c>
      <c r="CQ115" s="1">
        <f t="shared" si="102"/>
        <v>0.13287100000000002</v>
      </c>
      <c r="CR115" s="1">
        <f t="shared" si="104"/>
        <v>0.14007500000000001</v>
      </c>
      <c r="CS115" s="1">
        <f t="shared" si="105"/>
        <v>0.14674500000000001</v>
      </c>
      <c r="CT115" s="1">
        <f t="shared" si="106"/>
        <v>0.152888</v>
      </c>
      <c r="CU115" s="1">
        <f t="shared" si="108"/>
        <v>0.16364799999999999</v>
      </c>
      <c r="CV115" s="1">
        <f t="shared" si="109"/>
        <v>0.17359999999999998</v>
      </c>
      <c r="CW115" s="1">
        <f t="shared" si="110"/>
        <v>0.18045</v>
      </c>
      <c r="CX115" s="1">
        <f t="shared" si="111"/>
        <v>0.19134699999999999</v>
      </c>
      <c r="CY115" s="1">
        <f t="shared" si="112"/>
        <v>0.20371500000000001</v>
      </c>
    </row>
    <row r="116" spans="1:103" x14ac:dyDescent="0.25">
      <c r="A116">
        <f t="shared" si="75"/>
        <v>2061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f t="shared" si="103"/>
        <v>0</v>
      </c>
      <c r="X116" s="1">
        <v>0</v>
      </c>
      <c r="Y116" s="1">
        <v>0</v>
      </c>
      <c r="Z116" s="1">
        <v>9.5E-4</v>
      </c>
      <c r="AA116" s="1">
        <v>9.5E-4</v>
      </c>
      <c r="AB116" s="1">
        <v>9.5E-4</v>
      </c>
      <c r="AC116" s="1">
        <v>9.5E-4</v>
      </c>
      <c r="AD116" s="1">
        <v>9.5E-4</v>
      </c>
      <c r="AE116" s="1">
        <v>1.9E-3</v>
      </c>
      <c r="AF116" s="1">
        <v>1.9E-3</v>
      </c>
      <c r="AG116" s="1">
        <v>1.9E-3</v>
      </c>
      <c r="AH116" s="1">
        <v>1.9E-3</v>
      </c>
      <c r="AI116" s="1">
        <v>1.9E-3</v>
      </c>
      <c r="AJ116" s="1">
        <v>1.9E-3</v>
      </c>
      <c r="AK116" s="1">
        <v>1.9E-3</v>
      </c>
      <c r="AL116" s="1">
        <v>2.8500000000000001E-3</v>
      </c>
      <c r="AM116" s="1">
        <v>2.8500000000000001E-3</v>
      </c>
      <c r="AN116" s="1">
        <v>2.8500000000000001E-3</v>
      </c>
      <c r="AO116" s="1">
        <v>3.8E-3</v>
      </c>
      <c r="AP116" s="1">
        <v>3.8E-3</v>
      </c>
      <c r="AQ116" s="1">
        <f t="shared" si="117"/>
        <v>4.8799999999999998E-3</v>
      </c>
      <c r="AR116" s="1">
        <v>6.1000000000000004E-3</v>
      </c>
      <c r="AS116" s="1">
        <v>6.1000000000000004E-3</v>
      </c>
      <c r="AT116" s="1">
        <v>7.3200000000000001E-3</v>
      </c>
      <c r="AU116" s="1">
        <v>7.3200000000000001E-3</v>
      </c>
      <c r="AV116" s="1">
        <v>8.5400000000000007E-3</v>
      </c>
      <c r="AW116" s="1">
        <v>8.5400000000000007E-3</v>
      </c>
      <c r="AX116" s="1">
        <v>9.7599999999999996E-3</v>
      </c>
      <c r="AY116" s="1">
        <v>9.7599999999999996E-3</v>
      </c>
      <c r="AZ116" s="1">
        <v>1.0979999999999998E-2</v>
      </c>
      <c r="BA116" s="1">
        <v>1.0979999999999998E-2</v>
      </c>
      <c r="BB116" s="1">
        <v>1.2200000000000001E-2</v>
      </c>
      <c r="BC116" s="1">
        <v>1.2200000000000001E-2</v>
      </c>
      <c r="BD116" s="1">
        <v>1.342E-2</v>
      </c>
      <c r="BE116" s="1">
        <v>1.464E-2</v>
      </c>
      <c r="BF116" s="1">
        <v>1.5859999999999999E-2</v>
      </c>
      <c r="BG116" s="1">
        <v>1.7080000000000001E-2</v>
      </c>
      <c r="BH116" s="1">
        <v>1.83E-2</v>
      </c>
      <c r="BI116" s="1">
        <v>1.9519999999999999E-2</v>
      </c>
      <c r="BJ116" s="1">
        <v>2.0740000000000001E-2</v>
      </c>
      <c r="BK116" s="1">
        <v>2.1959999999999997E-2</v>
      </c>
      <c r="BL116" s="1">
        <v>2.3179999999999999E-2</v>
      </c>
      <c r="BM116" s="1">
        <v>2.4400000000000002E-2</v>
      </c>
      <c r="BN116" s="1">
        <v>2.6839999999999999E-2</v>
      </c>
      <c r="BO116" s="1">
        <v>2.928E-2</v>
      </c>
      <c r="BP116" s="1">
        <v>3.1719999999999998E-2</v>
      </c>
      <c r="BQ116" s="1">
        <f t="shared" si="78"/>
        <v>3.3599999999999998E-2</v>
      </c>
      <c r="BR116" s="1">
        <v>3.5999999999999997E-2</v>
      </c>
      <c r="BS116" s="1">
        <v>3.8399999999999997E-2</v>
      </c>
      <c r="BT116" s="1">
        <f t="shared" si="113"/>
        <v>3.9576E-2</v>
      </c>
      <c r="BU116" s="1">
        <f t="shared" si="114"/>
        <v>4.0644E-2</v>
      </c>
      <c r="BV116" s="1">
        <f t="shared" si="115"/>
        <v>4.1610000000000001E-2</v>
      </c>
      <c r="BW116" s="1">
        <f t="shared" si="116"/>
        <v>4.2480000000000004E-2</v>
      </c>
      <c r="BX116" s="1">
        <f t="shared" si="118"/>
        <v>4.6371599999999999E-2</v>
      </c>
      <c r="BY116" s="1">
        <f t="shared" si="119"/>
        <v>4.9950000000000001E-2</v>
      </c>
      <c r="BZ116" s="1">
        <f t="shared" si="120"/>
        <v>5.3295000000000002E-2</v>
      </c>
      <c r="CA116" s="1">
        <f t="shared" si="121"/>
        <v>5.6399999999999992E-2</v>
      </c>
      <c r="CB116" s="1">
        <f t="shared" si="122"/>
        <v>5.9280000000000006E-2</v>
      </c>
      <c r="CC116" s="1">
        <f t="shared" ref="CC116:CC147" si="123">0.8849*B38</f>
        <v>6.1943000000000005E-2</v>
      </c>
      <c r="CD116" s="1">
        <f t="shared" si="89"/>
        <v>6.4372499999999999E-2</v>
      </c>
      <c r="CE116" s="1">
        <f t="shared" si="90"/>
        <v>6.4607999999999999E-2</v>
      </c>
      <c r="CF116" s="1">
        <f t="shared" si="91"/>
        <v>6.8645999999999999E-2</v>
      </c>
      <c r="CG116" s="1">
        <f t="shared" si="92"/>
        <v>7.0505999999999999E-2</v>
      </c>
      <c r="CH116" s="1">
        <f t="shared" si="93"/>
        <v>7.9789499999999999E-2</v>
      </c>
      <c r="CI116" s="1">
        <f t="shared" si="94"/>
        <v>8.1070000000000003E-2</v>
      </c>
      <c r="CJ116" s="1">
        <f t="shared" si="95"/>
        <v>8.5798799999999995E-2</v>
      </c>
      <c r="CK116" s="1">
        <f t="shared" si="96"/>
        <v>9.3622500000000011E-2</v>
      </c>
      <c r="CL116" s="1">
        <f t="shared" si="97"/>
        <v>9.7541499999999989E-2</v>
      </c>
      <c r="CM116" s="1">
        <f t="shared" si="98"/>
        <v>0.10439999999999999</v>
      </c>
      <c r="CN116" s="1">
        <f t="shared" si="99"/>
        <v>0.10759300000000001</v>
      </c>
      <c r="CO116" s="1">
        <f t="shared" si="100"/>
        <v>0.11357150000000001</v>
      </c>
      <c r="CP116" s="1">
        <f t="shared" si="101"/>
        <v>0.11910000000000001</v>
      </c>
      <c r="CQ116" s="1">
        <f t="shared" si="102"/>
        <v>0.1242055</v>
      </c>
      <c r="CR116" s="1">
        <f t="shared" si="104"/>
        <v>0.12886900000000001</v>
      </c>
      <c r="CS116" s="1">
        <f t="shared" si="105"/>
        <v>0.135875</v>
      </c>
      <c r="CT116" s="1">
        <f t="shared" si="106"/>
        <v>0.142344</v>
      </c>
      <c r="CU116" s="1">
        <f t="shared" si="108"/>
        <v>0.14830599999999999</v>
      </c>
      <c r="CV116" s="1">
        <f t="shared" si="109"/>
        <v>0.15872</v>
      </c>
      <c r="CW116" s="1">
        <f t="shared" si="110"/>
        <v>0.16841999999999999</v>
      </c>
      <c r="CX116" s="1">
        <f t="shared" si="111"/>
        <v>0.17501250000000002</v>
      </c>
      <c r="CY116" s="1">
        <f t="shared" si="112"/>
        <v>0.18560699999999999</v>
      </c>
    </row>
    <row r="117" spans="1:103" x14ac:dyDescent="0.25">
      <c r="A117">
        <f t="shared" si="75"/>
        <v>2062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f t="shared" si="103"/>
        <v>0</v>
      </c>
      <c r="X117" s="1">
        <v>0</v>
      </c>
      <c r="Y117" s="1">
        <v>0</v>
      </c>
      <c r="Z117" s="1">
        <v>0</v>
      </c>
      <c r="AA117" s="1">
        <v>9.5E-4</v>
      </c>
      <c r="AB117" s="1">
        <v>9.5E-4</v>
      </c>
      <c r="AC117" s="1">
        <v>9.5E-4</v>
      </c>
      <c r="AD117" s="1">
        <v>9.5E-4</v>
      </c>
      <c r="AE117" s="1">
        <v>9.5E-4</v>
      </c>
      <c r="AF117" s="1">
        <v>1.9E-3</v>
      </c>
      <c r="AG117" s="1">
        <v>1.9E-3</v>
      </c>
      <c r="AH117" s="1">
        <v>1.9E-3</v>
      </c>
      <c r="AI117" s="1">
        <v>1.9E-3</v>
      </c>
      <c r="AJ117" s="1">
        <v>1.9E-3</v>
      </c>
      <c r="AK117" s="1">
        <v>1.9E-3</v>
      </c>
      <c r="AL117" s="1">
        <v>1.9E-3</v>
      </c>
      <c r="AM117" s="1">
        <v>2.8500000000000001E-3</v>
      </c>
      <c r="AN117" s="1">
        <v>2.8500000000000001E-3</v>
      </c>
      <c r="AO117" s="1">
        <v>2.8500000000000001E-3</v>
      </c>
      <c r="AP117" s="1">
        <v>3.8E-3</v>
      </c>
      <c r="AQ117" s="1">
        <f t="shared" si="117"/>
        <v>4.8799999999999998E-3</v>
      </c>
      <c r="AR117" s="1">
        <v>4.8799999999999998E-3</v>
      </c>
      <c r="AS117" s="1">
        <v>6.1000000000000004E-3</v>
      </c>
      <c r="AT117" s="1">
        <v>6.1000000000000004E-3</v>
      </c>
      <c r="AU117" s="1">
        <v>7.3200000000000001E-3</v>
      </c>
      <c r="AV117" s="1">
        <v>7.3200000000000001E-3</v>
      </c>
      <c r="AW117" s="1">
        <v>8.5400000000000007E-3</v>
      </c>
      <c r="AX117" s="1">
        <v>8.5400000000000007E-3</v>
      </c>
      <c r="AY117" s="1">
        <v>9.7599999999999996E-3</v>
      </c>
      <c r="AZ117" s="1">
        <v>9.7599999999999996E-3</v>
      </c>
      <c r="BA117" s="1">
        <v>1.0979999999999998E-2</v>
      </c>
      <c r="BB117" s="1">
        <v>1.0979999999999998E-2</v>
      </c>
      <c r="BC117" s="1">
        <v>1.2200000000000001E-2</v>
      </c>
      <c r="BD117" s="1">
        <v>1.2200000000000001E-2</v>
      </c>
      <c r="BE117" s="1">
        <v>1.342E-2</v>
      </c>
      <c r="BF117" s="1">
        <v>1.464E-2</v>
      </c>
      <c r="BG117" s="1">
        <v>1.5859999999999999E-2</v>
      </c>
      <c r="BH117" s="1">
        <v>1.7080000000000001E-2</v>
      </c>
      <c r="BI117" s="1">
        <v>1.83E-2</v>
      </c>
      <c r="BJ117" s="1">
        <v>1.9519999999999999E-2</v>
      </c>
      <c r="BK117" s="1">
        <v>2.0740000000000001E-2</v>
      </c>
      <c r="BL117" s="1">
        <v>2.1959999999999997E-2</v>
      </c>
      <c r="BM117" s="1">
        <v>2.3179999999999999E-2</v>
      </c>
      <c r="BN117" s="1">
        <v>2.4400000000000002E-2</v>
      </c>
      <c r="BO117" s="1">
        <v>2.6839999999999999E-2</v>
      </c>
      <c r="BP117" s="1">
        <v>2.928E-2</v>
      </c>
      <c r="BQ117" s="1">
        <f t="shared" si="78"/>
        <v>3.1199999999999999E-2</v>
      </c>
      <c r="BR117" s="1">
        <v>3.3599999999999998E-2</v>
      </c>
      <c r="BS117" s="1">
        <v>3.5999999999999997E-2</v>
      </c>
      <c r="BT117" s="1">
        <f t="shared" si="113"/>
        <v>3.7247999999999996E-2</v>
      </c>
      <c r="BU117" s="1">
        <f t="shared" si="114"/>
        <v>3.8386000000000003E-2</v>
      </c>
      <c r="BV117" s="1">
        <f t="shared" si="115"/>
        <v>3.9419999999999997E-2</v>
      </c>
      <c r="BW117" s="1">
        <f t="shared" si="116"/>
        <v>4.0356000000000003E-2</v>
      </c>
      <c r="BX117" s="1">
        <f t="shared" si="118"/>
        <v>4.1219200000000004E-2</v>
      </c>
      <c r="BY117" s="1">
        <f t="shared" si="119"/>
        <v>4.4954999999999995E-2</v>
      </c>
      <c r="BZ117" s="1">
        <f t="shared" si="120"/>
        <v>4.845E-2</v>
      </c>
      <c r="CA117" s="1">
        <f t="shared" si="121"/>
        <v>5.1699999999999996E-2</v>
      </c>
      <c r="CB117" s="1">
        <f t="shared" si="122"/>
        <v>5.4719999999999998E-2</v>
      </c>
      <c r="CC117" s="1">
        <f t="shared" si="123"/>
        <v>5.75185E-2</v>
      </c>
      <c r="CD117" s="1">
        <f t="shared" ref="CD117:CD148" si="124">0.8583*B38</f>
        <v>6.0081000000000002E-2</v>
      </c>
      <c r="CE117" s="1">
        <f t="shared" si="90"/>
        <v>6.0569999999999999E-2</v>
      </c>
      <c r="CF117" s="1">
        <f t="shared" si="91"/>
        <v>6.4607999999999999E-2</v>
      </c>
      <c r="CG117" s="1">
        <f t="shared" si="92"/>
        <v>6.6589000000000009E-2</v>
      </c>
      <c r="CH117" s="1">
        <f t="shared" si="93"/>
        <v>6.8390999999999993E-2</v>
      </c>
      <c r="CI117" s="1">
        <f t="shared" si="94"/>
        <v>7.7384999999999995E-2</v>
      </c>
      <c r="CJ117" s="1">
        <f t="shared" si="95"/>
        <v>7.8648900000000008E-2</v>
      </c>
      <c r="CK117" s="1">
        <f t="shared" si="96"/>
        <v>8.3220000000000002E-2</v>
      </c>
      <c r="CL117" s="1">
        <f t="shared" si="97"/>
        <v>9.0814500000000006E-2</v>
      </c>
      <c r="CM117" s="1">
        <f t="shared" si="98"/>
        <v>9.4612499999999988E-2</v>
      </c>
      <c r="CN117" s="1">
        <f t="shared" si="99"/>
        <v>0.10126400000000001</v>
      </c>
      <c r="CO117" s="1">
        <f t="shared" si="100"/>
        <v>0.10436300000000001</v>
      </c>
      <c r="CP117" s="1">
        <f t="shared" si="101"/>
        <v>0.1101675</v>
      </c>
      <c r="CQ117" s="1">
        <f t="shared" si="102"/>
        <v>0.11554</v>
      </c>
      <c r="CR117" s="1">
        <f t="shared" si="104"/>
        <v>0.1204645</v>
      </c>
      <c r="CS117" s="1">
        <f t="shared" si="105"/>
        <v>0.12500500000000001</v>
      </c>
      <c r="CT117" s="1">
        <f t="shared" si="106"/>
        <v>0.1318</v>
      </c>
      <c r="CU117" s="1">
        <f t="shared" si="108"/>
        <v>0.13807800000000001</v>
      </c>
      <c r="CV117" s="1">
        <f t="shared" si="109"/>
        <v>0.14384</v>
      </c>
      <c r="CW117" s="1">
        <f t="shared" si="110"/>
        <v>0.15398400000000001</v>
      </c>
      <c r="CX117" s="1">
        <f t="shared" si="111"/>
        <v>0.16334499999999999</v>
      </c>
      <c r="CY117" s="1">
        <f t="shared" si="112"/>
        <v>0.16976249999999998</v>
      </c>
    </row>
    <row r="118" spans="1:103" x14ac:dyDescent="0.25">
      <c r="A118">
        <f t="shared" si="75"/>
        <v>2063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f t="shared" si="103"/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9.5E-4</v>
      </c>
      <c r="AC118" s="1">
        <v>9.5E-4</v>
      </c>
      <c r="AD118" s="1">
        <v>9.5E-4</v>
      </c>
      <c r="AE118" s="1">
        <v>9.5E-4</v>
      </c>
      <c r="AF118" s="1">
        <v>9.5E-4</v>
      </c>
      <c r="AG118" s="1">
        <v>1.9E-3</v>
      </c>
      <c r="AH118" s="1">
        <v>1.9E-3</v>
      </c>
      <c r="AI118" s="1">
        <v>1.9E-3</v>
      </c>
      <c r="AJ118" s="1">
        <v>1.9E-3</v>
      </c>
      <c r="AK118" s="1">
        <v>1.9E-3</v>
      </c>
      <c r="AL118" s="1">
        <v>1.9E-3</v>
      </c>
      <c r="AM118" s="1">
        <v>1.9E-3</v>
      </c>
      <c r="AN118" s="1">
        <v>2.8500000000000001E-3</v>
      </c>
      <c r="AO118" s="1">
        <v>2.8500000000000001E-3</v>
      </c>
      <c r="AP118" s="1">
        <v>2.8500000000000001E-3</v>
      </c>
      <c r="AQ118" s="1">
        <f t="shared" si="117"/>
        <v>4.8799999999999998E-3</v>
      </c>
      <c r="AR118" s="1">
        <v>4.8799999999999998E-3</v>
      </c>
      <c r="AS118" s="1">
        <v>4.8799999999999998E-3</v>
      </c>
      <c r="AT118" s="1">
        <v>6.1000000000000004E-3</v>
      </c>
      <c r="AU118" s="1">
        <v>6.1000000000000004E-3</v>
      </c>
      <c r="AV118" s="1">
        <v>7.3200000000000001E-3</v>
      </c>
      <c r="AW118" s="1">
        <v>7.3200000000000001E-3</v>
      </c>
      <c r="AX118" s="1">
        <v>8.5400000000000007E-3</v>
      </c>
      <c r="AY118" s="1">
        <v>8.5400000000000007E-3</v>
      </c>
      <c r="AZ118" s="1">
        <v>9.7599999999999996E-3</v>
      </c>
      <c r="BA118" s="1">
        <v>9.7599999999999996E-3</v>
      </c>
      <c r="BB118" s="1">
        <v>1.0979999999999998E-2</v>
      </c>
      <c r="BC118" s="1">
        <v>1.0979999999999998E-2</v>
      </c>
      <c r="BD118" s="1">
        <v>1.2200000000000001E-2</v>
      </c>
      <c r="BE118" s="1">
        <v>1.2200000000000001E-2</v>
      </c>
      <c r="BF118" s="1">
        <v>1.342E-2</v>
      </c>
      <c r="BG118" s="1">
        <v>1.464E-2</v>
      </c>
      <c r="BH118" s="1">
        <v>1.5859999999999999E-2</v>
      </c>
      <c r="BI118" s="1">
        <v>1.7080000000000001E-2</v>
      </c>
      <c r="BJ118" s="1">
        <v>1.83E-2</v>
      </c>
      <c r="BK118" s="1">
        <v>1.9519999999999999E-2</v>
      </c>
      <c r="BL118" s="1">
        <v>2.0740000000000001E-2</v>
      </c>
      <c r="BM118" s="1">
        <v>2.1959999999999997E-2</v>
      </c>
      <c r="BN118" s="1">
        <v>2.3179999999999999E-2</v>
      </c>
      <c r="BO118" s="1">
        <v>2.4400000000000002E-2</v>
      </c>
      <c r="BP118" s="1">
        <v>2.6839999999999999E-2</v>
      </c>
      <c r="BQ118" s="1">
        <f t="shared" si="78"/>
        <v>2.8799999999999999E-2</v>
      </c>
      <c r="BR118" s="1">
        <v>3.1199999999999999E-2</v>
      </c>
      <c r="BS118" s="1">
        <v>3.3599999999999998E-2</v>
      </c>
      <c r="BT118" s="1">
        <f t="shared" si="113"/>
        <v>3.492E-2</v>
      </c>
      <c r="BU118" s="1">
        <f t="shared" si="114"/>
        <v>3.6128E-2</v>
      </c>
      <c r="BV118" s="1">
        <f t="shared" si="115"/>
        <v>3.7229999999999999E-2</v>
      </c>
      <c r="BW118" s="1">
        <f t="shared" si="116"/>
        <v>3.8232000000000002E-2</v>
      </c>
      <c r="BX118" s="1">
        <f t="shared" si="118"/>
        <v>3.9158240000000004E-2</v>
      </c>
      <c r="BY118" s="1">
        <f t="shared" si="119"/>
        <v>3.9960000000000002E-2</v>
      </c>
      <c r="BZ118" s="1">
        <f t="shared" si="120"/>
        <v>4.3604999999999998E-2</v>
      </c>
      <c r="CA118" s="1">
        <f t="shared" si="121"/>
        <v>4.7E-2</v>
      </c>
      <c r="CB118" s="1">
        <f t="shared" si="122"/>
        <v>5.0160000000000003E-2</v>
      </c>
      <c r="CC118" s="1">
        <f t="shared" si="123"/>
        <v>5.3094000000000002E-2</v>
      </c>
      <c r="CD118" s="1">
        <f t="shared" si="124"/>
        <v>5.5789499999999999E-2</v>
      </c>
      <c r="CE118" s="1">
        <f t="shared" ref="CE118:CE149" si="125">0.8076*B38</f>
        <v>5.6532000000000006E-2</v>
      </c>
      <c r="CF118" s="1">
        <f t="shared" si="91"/>
        <v>6.0569999999999999E-2</v>
      </c>
      <c r="CG118" s="1">
        <f t="shared" si="92"/>
        <v>6.2672000000000005E-2</v>
      </c>
      <c r="CH118" s="1">
        <f t="shared" si="93"/>
        <v>6.459150000000001E-2</v>
      </c>
      <c r="CI118" s="1">
        <f t="shared" si="94"/>
        <v>6.633E-2</v>
      </c>
      <c r="CJ118" s="1">
        <f t="shared" si="95"/>
        <v>7.507395E-2</v>
      </c>
      <c r="CK118" s="1">
        <f t="shared" si="96"/>
        <v>7.6285000000000006E-2</v>
      </c>
      <c r="CL118" s="1">
        <f t="shared" si="97"/>
        <v>8.072399999999999E-2</v>
      </c>
      <c r="CM118" s="1">
        <f t="shared" si="98"/>
        <v>8.8087499999999999E-2</v>
      </c>
      <c r="CN118" s="1">
        <f t="shared" si="99"/>
        <v>9.1770499999999991E-2</v>
      </c>
      <c r="CO118" s="1">
        <f t="shared" si="100"/>
        <v>9.8224000000000006E-2</v>
      </c>
      <c r="CP118" s="1">
        <f t="shared" si="101"/>
        <v>0.10123500000000001</v>
      </c>
      <c r="CQ118" s="1">
        <f t="shared" si="102"/>
        <v>0.1068745</v>
      </c>
      <c r="CR118" s="1">
        <f t="shared" si="104"/>
        <v>0.11206000000000001</v>
      </c>
      <c r="CS118" s="1">
        <f t="shared" si="105"/>
        <v>0.1168525</v>
      </c>
      <c r="CT118" s="1">
        <f t="shared" si="106"/>
        <v>0.121256</v>
      </c>
      <c r="CU118" s="1">
        <f t="shared" si="108"/>
        <v>0.12784999999999999</v>
      </c>
      <c r="CV118" s="1">
        <f t="shared" si="109"/>
        <v>0.13392000000000001</v>
      </c>
      <c r="CW118" s="1">
        <f t="shared" si="110"/>
        <v>0.13954800000000001</v>
      </c>
      <c r="CX118" s="1">
        <f t="shared" si="111"/>
        <v>0.149344</v>
      </c>
      <c r="CY118" s="1">
        <f t="shared" si="112"/>
        <v>0.15844499999999997</v>
      </c>
    </row>
    <row r="119" spans="1:103" x14ac:dyDescent="0.25">
      <c r="A119">
        <f t="shared" si="75"/>
        <v>2064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f t="shared" si="103"/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9.5E-4</v>
      </c>
      <c r="AD119" s="1">
        <v>9.5E-4</v>
      </c>
      <c r="AE119" s="1">
        <v>9.5E-4</v>
      </c>
      <c r="AF119" s="1">
        <v>9.5E-4</v>
      </c>
      <c r="AG119" s="1">
        <v>9.5E-4</v>
      </c>
      <c r="AH119" s="1">
        <v>1.9E-3</v>
      </c>
      <c r="AI119" s="1">
        <v>1.9E-3</v>
      </c>
      <c r="AJ119" s="1">
        <v>1.9E-3</v>
      </c>
      <c r="AK119" s="1">
        <v>1.9E-3</v>
      </c>
      <c r="AL119" s="1">
        <v>1.9E-3</v>
      </c>
      <c r="AM119" s="1">
        <v>1.9E-3</v>
      </c>
      <c r="AN119" s="1">
        <v>1.9E-3</v>
      </c>
      <c r="AO119" s="1">
        <v>2.8500000000000001E-3</v>
      </c>
      <c r="AP119" s="1">
        <v>2.8500000000000001E-3</v>
      </c>
      <c r="AQ119" s="1">
        <f t="shared" si="117"/>
        <v>3.6600000000000001E-3</v>
      </c>
      <c r="AR119" s="1">
        <v>4.8799999999999998E-3</v>
      </c>
      <c r="AS119" s="1">
        <v>4.8799999999999998E-3</v>
      </c>
      <c r="AT119" s="1">
        <v>4.8799999999999998E-3</v>
      </c>
      <c r="AU119" s="1">
        <v>6.1000000000000004E-3</v>
      </c>
      <c r="AV119" s="1">
        <v>6.1000000000000004E-3</v>
      </c>
      <c r="AW119" s="1">
        <v>7.3200000000000001E-3</v>
      </c>
      <c r="AX119" s="1">
        <v>7.3200000000000001E-3</v>
      </c>
      <c r="AY119" s="1">
        <v>8.5400000000000007E-3</v>
      </c>
      <c r="AZ119" s="1">
        <v>8.5400000000000007E-3</v>
      </c>
      <c r="BA119" s="1">
        <v>9.7599999999999996E-3</v>
      </c>
      <c r="BB119" s="1">
        <v>9.7599999999999996E-3</v>
      </c>
      <c r="BC119" s="1">
        <v>1.0979999999999998E-2</v>
      </c>
      <c r="BD119" s="1">
        <v>1.0979999999999998E-2</v>
      </c>
      <c r="BE119" s="1">
        <v>1.2200000000000001E-2</v>
      </c>
      <c r="BF119" s="1">
        <v>1.2200000000000001E-2</v>
      </c>
      <c r="BG119" s="1">
        <v>1.342E-2</v>
      </c>
      <c r="BH119" s="1">
        <v>1.464E-2</v>
      </c>
      <c r="BI119" s="1">
        <v>1.5859999999999999E-2</v>
      </c>
      <c r="BJ119" s="1">
        <v>1.7080000000000001E-2</v>
      </c>
      <c r="BK119" s="1">
        <v>1.83E-2</v>
      </c>
      <c r="BL119" s="1">
        <v>1.9519999999999999E-2</v>
      </c>
      <c r="BM119" s="1">
        <v>2.0740000000000001E-2</v>
      </c>
      <c r="BN119" s="1">
        <v>2.1959999999999997E-2</v>
      </c>
      <c r="BO119" s="1">
        <v>2.3179999999999999E-2</v>
      </c>
      <c r="BP119" s="1">
        <v>2.4400000000000002E-2</v>
      </c>
      <c r="BQ119" s="1">
        <f t="shared" si="78"/>
        <v>2.6399999999999996E-2</v>
      </c>
      <c r="BR119" s="1">
        <v>2.8799999999999999E-2</v>
      </c>
      <c r="BS119" s="1">
        <v>3.1199999999999999E-2</v>
      </c>
      <c r="BT119" s="1">
        <f t="shared" si="113"/>
        <v>3.2591999999999996E-2</v>
      </c>
      <c r="BU119" s="1">
        <f t="shared" si="114"/>
        <v>3.3869999999999997E-2</v>
      </c>
      <c r="BV119" s="1">
        <f t="shared" si="115"/>
        <v>3.5040000000000002E-2</v>
      </c>
      <c r="BW119" s="1">
        <f t="shared" si="116"/>
        <v>3.6108000000000001E-2</v>
      </c>
      <c r="BX119" s="1">
        <f t="shared" si="118"/>
        <v>3.7097279999999996E-2</v>
      </c>
      <c r="BY119" s="1">
        <f t="shared" si="119"/>
        <v>3.7961999999999996E-2</v>
      </c>
      <c r="BZ119" s="1">
        <f t="shared" si="120"/>
        <v>3.8760000000000003E-2</v>
      </c>
      <c r="CA119" s="1">
        <f t="shared" si="121"/>
        <v>4.2299999999999997E-2</v>
      </c>
      <c r="CB119" s="1">
        <f t="shared" si="122"/>
        <v>4.5600000000000002E-2</v>
      </c>
      <c r="CC119" s="1">
        <f t="shared" si="123"/>
        <v>4.8669500000000004E-2</v>
      </c>
      <c r="CD119" s="1">
        <f t="shared" si="124"/>
        <v>5.1497999999999995E-2</v>
      </c>
      <c r="CE119" s="1">
        <f t="shared" si="125"/>
        <v>5.2493999999999999E-2</v>
      </c>
      <c r="CF119" s="1">
        <f t="shared" ref="CF119:CF150" si="126">0.8076*B38</f>
        <v>5.6532000000000006E-2</v>
      </c>
      <c r="CG119" s="1">
        <f t="shared" si="92"/>
        <v>5.8754999999999995E-2</v>
      </c>
      <c r="CH119" s="1">
        <f t="shared" si="93"/>
        <v>6.0792000000000006E-2</v>
      </c>
      <c r="CI119" s="1">
        <f t="shared" si="94"/>
        <v>6.2645000000000006E-2</v>
      </c>
      <c r="CJ119" s="1">
        <f t="shared" si="95"/>
        <v>6.4349099999999992E-2</v>
      </c>
      <c r="CK119" s="1">
        <f t="shared" si="96"/>
        <v>7.2817499999999993E-2</v>
      </c>
      <c r="CL119" s="1">
        <f t="shared" si="97"/>
        <v>7.3996999999999993E-2</v>
      </c>
      <c r="CM119" s="1">
        <f t="shared" si="98"/>
        <v>7.8299999999999995E-2</v>
      </c>
      <c r="CN119" s="1">
        <f t="shared" si="99"/>
        <v>8.5441500000000004E-2</v>
      </c>
      <c r="CO119" s="1">
        <f t="shared" si="100"/>
        <v>8.9015499999999997E-2</v>
      </c>
      <c r="CP119" s="1">
        <f t="shared" si="101"/>
        <v>9.5280000000000004E-2</v>
      </c>
      <c r="CQ119" s="1">
        <f t="shared" si="102"/>
        <v>9.8209000000000005E-2</v>
      </c>
      <c r="CR119" s="1">
        <f t="shared" si="104"/>
        <v>0.1036555</v>
      </c>
      <c r="CS119" s="1">
        <f t="shared" si="105"/>
        <v>0.1087</v>
      </c>
      <c r="CT119" s="1">
        <f t="shared" si="106"/>
        <v>0.113348</v>
      </c>
      <c r="CU119" s="1">
        <f t="shared" si="108"/>
        <v>0.11762199999999999</v>
      </c>
      <c r="CV119" s="1">
        <f t="shared" si="109"/>
        <v>0.124</v>
      </c>
      <c r="CW119" s="1">
        <f t="shared" si="110"/>
        <v>0.12992400000000001</v>
      </c>
      <c r="CX119" s="1">
        <f t="shared" si="111"/>
        <v>0.13534299999999999</v>
      </c>
      <c r="CY119" s="1">
        <f t="shared" si="112"/>
        <v>0.14486399999999999</v>
      </c>
    </row>
    <row r="120" spans="1:103" x14ac:dyDescent="0.25">
      <c r="A120">
        <f t="shared" si="75"/>
        <v>2065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f t="shared" si="103"/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9.5E-4</v>
      </c>
      <c r="AE120" s="1">
        <v>9.5E-4</v>
      </c>
      <c r="AF120" s="1">
        <v>9.5E-4</v>
      </c>
      <c r="AG120" s="1">
        <v>9.5E-4</v>
      </c>
      <c r="AH120" s="1">
        <v>9.5E-4</v>
      </c>
      <c r="AI120" s="1">
        <v>1.9E-3</v>
      </c>
      <c r="AJ120" s="1">
        <v>1.9E-3</v>
      </c>
      <c r="AK120" s="1">
        <v>1.9E-3</v>
      </c>
      <c r="AL120" s="1">
        <v>1.9E-3</v>
      </c>
      <c r="AM120" s="1">
        <v>1.9E-3</v>
      </c>
      <c r="AN120" s="1">
        <v>1.9E-3</v>
      </c>
      <c r="AO120" s="1">
        <v>1.9E-3</v>
      </c>
      <c r="AP120" s="1">
        <v>2.8500000000000001E-3</v>
      </c>
      <c r="AQ120" s="1">
        <f t="shared" si="117"/>
        <v>3.6600000000000001E-3</v>
      </c>
      <c r="AR120" s="1">
        <v>3.6600000000000001E-3</v>
      </c>
      <c r="AS120" s="1">
        <v>4.8799999999999998E-3</v>
      </c>
      <c r="AT120" s="1">
        <v>4.8799999999999998E-3</v>
      </c>
      <c r="AU120" s="1">
        <v>4.8799999999999998E-3</v>
      </c>
      <c r="AV120" s="1">
        <v>6.1000000000000004E-3</v>
      </c>
      <c r="AW120" s="1">
        <v>6.1000000000000004E-3</v>
      </c>
      <c r="AX120" s="1">
        <v>7.3200000000000001E-3</v>
      </c>
      <c r="AY120" s="1">
        <v>7.3200000000000001E-3</v>
      </c>
      <c r="AZ120" s="1">
        <v>8.5400000000000007E-3</v>
      </c>
      <c r="BA120" s="1">
        <v>8.5400000000000007E-3</v>
      </c>
      <c r="BB120" s="1">
        <v>9.7599999999999996E-3</v>
      </c>
      <c r="BC120" s="1">
        <v>9.7599999999999996E-3</v>
      </c>
      <c r="BD120" s="1">
        <v>1.0979999999999998E-2</v>
      </c>
      <c r="BE120" s="1">
        <v>1.0979999999999998E-2</v>
      </c>
      <c r="BF120" s="1">
        <v>1.2200000000000001E-2</v>
      </c>
      <c r="BG120" s="1">
        <v>1.2200000000000001E-2</v>
      </c>
      <c r="BH120" s="1">
        <v>1.342E-2</v>
      </c>
      <c r="BI120" s="1">
        <v>1.464E-2</v>
      </c>
      <c r="BJ120" s="1">
        <v>1.5859999999999999E-2</v>
      </c>
      <c r="BK120" s="1">
        <v>1.7080000000000001E-2</v>
      </c>
      <c r="BL120" s="1">
        <v>1.83E-2</v>
      </c>
      <c r="BM120" s="1">
        <v>1.9519999999999999E-2</v>
      </c>
      <c r="BN120" s="1">
        <v>2.0740000000000001E-2</v>
      </c>
      <c r="BO120" s="1">
        <v>2.1959999999999997E-2</v>
      </c>
      <c r="BP120" s="1">
        <v>2.3179999999999999E-2</v>
      </c>
      <c r="BQ120" s="1">
        <f t="shared" si="78"/>
        <v>2.4E-2</v>
      </c>
      <c r="BR120" s="1">
        <v>2.6399999999999996E-2</v>
      </c>
      <c r="BS120" s="1">
        <v>2.8799999999999999E-2</v>
      </c>
      <c r="BT120" s="1">
        <f t="shared" si="113"/>
        <v>3.0263999999999996E-2</v>
      </c>
      <c r="BU120" s="1">
        <f t="shared" si="114"/>
        <v>3.1612000000000001E-2</v>
      </c>
      <c r="BV120" s="1">
        <f t="shared" si="115"/>
        <v>3.2849999999999997E-2</v>
      </c>
      <c r="BW120" s="1">
        <f t="shared" si="116"/>
        <v>3.3984E-2</v>
      </c>
      <c r="BX120" s="1">
        <f t="shared" si="118"/>
        <v>3.5036320000000003E-2</v>
      </c>
      <c r="BY120" s="1">
        <f t="shared" si="119"/>
        <v>3.5963999999999996E-2</v>
      </c>
      <c r="BZ120" s="1">
        <f t="shared" si="120"/>
        <v>3.6822000000000001E-2</v>
      </c>
      <c r="CA120" s="1">
        <f t="shared" si="121"/>
        <v>3.7600000000000001E-2</v>
      </c>
      <c r="CB120" s="1">
        <f t="shared" si="122"/>
        <v>4.104E-2</v>
      </c>
      <c r="CC120" s="1">
        <f t="shared" si="123"/>
        <v>4.4245000000000007E-2</v>
      </c>
      <c r="CD120" s="1">
        <f t="shared" si="124"/>
        <v>4.7206499999999998E-2</v>
      </c>
      <c r="CE120" s="1">
        <f t="shared" si="125"/>
        <v>4.8455999999999999E-2</v>
      </c>
      <c r="CF120" s="1">
        <f t="shared" si="126"/>
        <v>5.2493999999999999E-2</v>
      </c>
      <c r="CG120" s="1">
        <f t="shared" ref="CG120:CG151" si="127">0.7834*B38</f>
        <v>5.4838000000000005E-2</v>
      </c>
      <c r="CH120" s="1">
        <f t="shared" si="93"/>
        <v>5.6992500000000001E-2</v>
      </c>
      <c r="CI120" s="1">
        <f t="shared" si="94"/>
        <v>5.8959999999999999E-2</v>
      </c>
      <c r="CJ120" s="1">
        <f t="shared" si="95"/>
        <v>6.0774150000000006E-2</v>
      </c>
      <c r="CK120" s="1">
        <f t="shared" si="96"/>
        <v>6.2414999999999998E-2</v>
      </c>
      <c r="CL120" s="1">
        <f t="shared" si="97"/>
        <v>7.0633499999999988E-2</v>
      </c>
      <c r="CM120" s="1">
        <f t="shared" si="98"/>
        <v>7.1774999999999992E-2</v>
      </c>
      <c r="CN120" s="1">
        <f t="shared" si="99"/>
        <v>7.5948000000000002E-2</v>
      </c>
      <c r="CO120" s="1">
        <f t="shared" si="100"/>
        <v>8.2876500000000006E-2</v>
      </c>
      <c r="CP120" s="1">
        <f t="shared" si="101"/>
        <v>8.6347499999999994E-2</v>
      </c>
      <c r="CQ120" s="1">
        <f t="shared" si="102"/>
        <v>9.2432E-2</v>
      </c>
      <c r="CR120" s="1">
        <f t="shared" si="104"/>
        <v>9.5251000000000016E-2</v>
      </c>
      <c r="CS120" s="1">
        <f t="shared" si="105"/>
        <v>0.1005475</v>
      </c>
      <c r="CT120" s="1">
        <f t="shared" si="106"/>
        <v>0.10544000000000001</v>
      </c>
      <c r="CU120" s="1">
        <f t="shared" si="108"/>
        <v>0.10995099999999999</v>
      </c>
      <c r="CV120" s="1">
        <f t="shared" si="109"/>
        <v>0.11408</v>
      </c>
      <c r="CW120" s="1">
        <f t="shared" si="110"/>
        <v>0.1203</v>
      </c>
      <c r="CX120" s="1">
        <f t="shared" si="111"/>
        <v>0.12600900000000001</v>
      </c>
      <c r="CY120" s="1">
        <f t="shared" si="112"/>
        <v>0.13128299999999998</v>
      </c>
    </row>
    <row r="121" spans="1:103" x14ac:dyDescent="0.25">
      <c r="A121">
        <f t="shared" si="75"/>
        <v>2066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>
        <v>0</v>
      </c>
      <c r="T121" s="1">
        <v>0</v>
      </c>
      <c r="U121" s="1">
        <v>0</v>
      </c>
      <c r="V121" s="1">
        <v>0</v>
      </c>
      <c r="W121" s="1">
        <f t="shared" si="103"/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9.5E-4</v>
      </c>
      <c r="AF121" s="1">
        <v>9.5E-4</v>
      </c>
      <c r="AG121" s="1">
        <v>9.5E-4</v>
      </c>
      <c r="AH121" s="1">
        <v>9.5E-4</v>
      </c>
      <c r="AI121" s="1">
        <v>9.5E-4</v>
      </c>
      <c r="AJ121" s="1">
        <v>1.9E-3</v>
      </c>
      <c r="AK121" s="1">
        <v>1.9E-3</v>
      </c>
      <c r="AL121" s="1">
        <v>1.9E-3</v>
      </c>
      <c r="AM121" s="1">
        <v>1.9E-3</v>
      </c>
      <c r="AN121" s="1">
        <v>1.9E-3</v>
      </c>
      <c r="AO121" s="1">
        <v>1.9E-3</v>
      </c>
      <c r="AP121" s="1">
        <v>1.9E-3</v>
      </c>
      <c r="AQ121" s="1">
        <f t="shared" si="117"/>
        <v>3.6600000000000001E-3</v>
      </c>
      <c r="AR121" s="1">
        <v>3.6600000000000001E-3</v>
      </c>
      <c r="AS121" s="1">
        <v>3.6600000000000001E-3</v>
      </c>
      <c r="AT121" s="1">
        <v>4.8799999999999998E-3</v>
      </c>
      <c r="AU121" s="1">
        <v>4.8799999999999998E-3</v>
      </c>
      <c r="AV121" s="1">
        <v>4.8799999999999998E-3</v>
      </c>
      <c r="AW121" s="1">
        <v>6.1000000000000004E-3</v>
      </c>
      <c r="AX121" s="1">
        <v>6.1000000000000004E-3</v>
      </c>
      <c r="AY121" s="1">
        <v>7.3200000000000001E-3</v>
      </c>
      <c r="AZ121" s="1">
        <v>7.3200000000000001E-3</v>
      </c>
      <c r="BA121" s="1">
        <v>8.5400000000000007E-3</v>
      </c>
      <c r="BB121" s="1">
        <v>8.5400000000000007E-3</v>
      </c>
      <c r="BC121" s="1">
        <v>9.7599999999999996E-3</v>
      </c>
      <c r="BD121" s="1">
        <v>9.7599999999999996E-3</v>
      </c>
      <c r="BE121" s="1">
        <v>1.0979999999999998E-2</v>
      </c>
      <c r="BF121" s="1">
        <v>1.0979999999999998E-2</v>
      </c>
      <c r="BG121" s="1">
        <v>1.2200000000000001E-2</v>
      </c>
      <c r="BH121" s="1">
        <v>1.2200000000000001E-2</v>
      </c>
      <c r="BI121" s="1">
        <v>1.342E-2</v>
      </c>
      <c r="BJ121" s="1">
        <v>1.464E-2</v>
      </c>
      <c r="BK121" s="1">
        <v>1.5859999999999999E-2</v>
      </c>
      <c r="BL121" s="1">
        <v>1.7080000000000001E-2</v>
      </c>
      <c r="BM121" s="1">
        <v>1.83E-2</v>
      </c>
      <c r="BN121" s="1">
        <v>1.9519999999999999E-2</v>
      </c>
      <c r="BO121" s="1">
        <v>2.0740000000000001E-2</v>
      </c>
      <c r="BP121" s="1">
        <v>2.1959999999999997E-2</v>
      </c>
      <c r="BQ121" s="1">
        <f t="shared" si="78"/>
        <v>2.2799999999999997E-2</v>
      </c>
      <c r="BR121" s="1">
        <v>2.4E-2</v>
      </c>
      <c r="BS121" s="1">
        <v>2.6399999999999996E-2</v>
      </c>
      <c r="BT121" s="1">
        <f t="shared" si="113"/>
        <v>2.7935999999999999E-2</v>
      </c>
      <c r="BU121" s="1">
        <f t="shared" si="114"/>
        <v>2.9353999999999998E-2</v>
      </c>
      <c r="BV121" s="1">
        <f t="shared" si="115"/>
        <v>3.066E-2</v>
      </c>
      <c r="BW121" s="1">
        <f t="shared" si="116"/>
        <v>3.1859999999999999E-2</v>
      </c>
      <c r="BX121" s="1">
        <f t="shared" si="118"/>
        <v>3.2975360000000002E-2</v>
      </c>
      <c r="BY121" s="1">
        <f t="shared" si="119"/>
        <v>3.3966000000000003E-2</v>
      </c>
      <c r="BZ121" s="1">
        <f t="shared" si="120"/>
        <v>3.4883999999999998E-2</v>
      </c>
      <c r="CA121" s="1">
        <f t="shared" si="121"/>
        <v>3.5719999999999995E-2</v>
      </c>
      <c r="CB121" s="1">
        <f t="shared" si="122"/>
        <v>3.6480000000000005E-2</v>
      </c>
      <c r="CC121" s="1">
        <f t="shared" si="123"/>
        <v>3.9820500000000002E-2</v>
      </c>
      <c r="CD121" s="1">
        <f t="shared" si="124"/>
        <v>4.2915000000000002E-2</v>
      </c>
      <c r="CE121" s="1">
        <f t="shared" si="125"/>
        <v>4.4417999999999999E-2</v>
      </c>
      <c r="CF121" s="1">
        <f t="shared" si="126"/>
        <v>4.8455999999999999E-2</v>
      </c>
      <c r="CG121" s="1">
        <f t="shared" si="127"/>
        <v>5.0921000000000001E-2</v>
      </c>
      <c r="CH121" s="1">
        <f t="shared" ref="CH121:CH152" si="128">0.7599*B38</f>
        <v>5.3193000000000004E-2</v>
      </c>
      <c r="CI121" s="1">
        <f t="shared" si="94"/>
        <v>5.5274999999999998E-2</v>
      </c>
      <c r="CJ121" s="1">
        <f t="shared" si="95"/>
        <v>5.7199200000000006E-2</v>
      </c>
      <c r="CK121" s="1">
        <f t="shared" si="96"/>
        <v>5.8947500000000007E-2</v>
      </c>
      <c r="CL121" s="1">
        <f t="shared" si="97"/>
        <v>6.0542999999999993E-2</v>
      </c>
      <c r="CM121" s="1">
        <f t="shared" si="98"/>
        <v>6.851249999999999E-2</v>
      </c>
      <c r="CN121" s="1">
        <f t="shared" si="99"/>
        <v>6.9619E-2</v>
      </c>
      <c r="CO121" s="1">
        <f t="shared" si="100"/>
        <v>7.3667999999999997E-2</v>
      </c>
      <c r="CP121" s="1">
        <f t="shared" si="101"/>
        <v>8.0392500000000006E-2</v>
      </c>
      <c r="CQ121" s="1">
        <f t="shared" si="102"/>
        <v>8.3766499999999994E-2</v>
      </c>
      <c r="CR121" s="1">
        <f t="shared" si="104"/>
        <v>8.9648000000000005E-2</v>
      </c>
      <c r="CS121" s="1">
        <f t="shared" si="105"/>
        <v>9.2395000000000005E-2</v>
      </c>
      <c r="CT121" s="1">
        <f t="shared" si="106"/>
        <v>9.7531999999999994E-2</v>
      </c>
      <c r="CU121" s="1">
        <f t="shared" si="108"/>
        <v>0.10228</v>
      </c>
      <c r="CV121" s="1">
        <f t="shared" si="109"/>
        <v>0.10664</v>
      </c>
      <c r="CW121" s="1">
        <f t="shared" si="110"/>
        <v>0.11067600000000001</v>
      </c>
      <c r="CX121" s="1">
        <f t="shared" si="111"/>
        <v>0.116675</v>
      </c>
      <c r="CY121" s="1">
        <f t="shared" si="112"/>
        <v>0.122229</v>
      </c>
    </row>
    <row r="122" spans="1:103" x14ac:dyDescent="0.25">
      <c r="A122">
        <f t="shared" si="75"/>
        <v>2067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>
        <v>0</v>
      </c>
      <c r="U122" s="1">
        <v>0</v>
      </c>
      <c r="V122" s="1">
        <v>0</v>
      </c>
      <c r="W122" s="1">
        <f t="shared" si="103"/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9.5E-4</v>
      </c>
      <c r="AG122" s="1">
        <v>9.5E-4</v>
      </c>
      <c r="AH122" s="1">
        <v>9.5E-4</v>
      </c>
      <c r="AI122" s="1">
        <v>9.5E-4</v>
      </c>
      <c r="AJ122" s="1">
        <v>9.5E-4</v>
      </c>
      <c r="AK122" s="1">
        <v>1.9E-3</v>
      </c>
      <c r="AL122" s="1">
        <v>1.9E-3</v>
      </c>
      <c r="AM122" s="1">
        <v>1.9E-3</v>
      </c>
      <c r="AN122" s="1">
        <v>1.9E-3</v>
      </c>
      <c r="AO122" s="1">
        <v>1.9E-3</v>
      </c>
      <c r="AP122" s="1">
        <v>1.9E-3</v>
      </c>
      <c r="AQ122" s="1">
        <f t="shared" si="117"/>
        <v>2.4399999999999999E-3</v>
      </c>
      <c r="AR122" s="1">
        <v>3.6600000000000001E-3</v>
      </c>
      <c r="AS122" s="1">
        <v>3.6600000000000001E-3</v>
      </c>
      <c r="AT122" s="1">
        <v>3.6600000000000001E-3</v>
      </c>
      <c r="AU122" s="1">
        <v>4.8799999999999998E-3</v>
      </c>
      <c r="AV122" s="1">
        <v>4.8799999999999998E-3</v>
      </c>
      <c r="AW122" s="1">
        <v>4.8799999999999998E-3</v>
      </c>
      <c r="AX122" s="1">
        <v>6.1000000000000004E-3</v>
      </c>
      <c r="AY122" s="1">
        <v>6.1000000000000004E-3</v>
      </c>
      <c r="AZ122" s="1">
        <v>7.3200000000000001E-3</v>
      </c>
      <c r="BA122" s="1">
        <v>7.3200000000000001E-3</v>
      </c>
      <c r="BB122" s="1">
        <v>8.5400000000000007E-3</v>
      </c>
      <c r="BC122" s="1">
        <v>8.5400000000000007E-3</v>
      </c>
      <c r="BD122" s="1">
        <v>9.7599999999999996E-3</v>
      </c>
      <c r="BE122" s="1">
        <v>9.7599999999999996E-3</v>
      </c>
      <c r="BF122" s="1">
        <v>1.0979999999999998E-2</v>
      </c>
      <c r="BG122" s="1">
        <v>1.0979999999999998E-2</v>
      </c>
      <c r="BH122" s="1">
        <v>1.2200000000000001E-2</v>
      </c>
      <c r="BI122" s="1">
        <v>1.2200000000000001E-2</v>
      </c>
      <c r="BJ122" s="1">
        <v>1.342E-2</v>
      </c>
      <c r="BK122" s="1">
        <v>1.464E-2</v>
      </c>
      <c r="BL122" s="1">
        <v>1.5859999999999999E-2</v>
      </c>
      <c r="BM122" s="1">
        <v>1.7080000000000001E-2</v>
      </c>
      <c r="BN122" s="1">
        <v>1.83E-2</v>
      </c>
      <c r="BO122" s="1">
        <v>1.9519999999999999E-2</v>
      </c>
      <c r="BP122" s="1">
        <v>2.0740000000000001E-2</v>
      </c>
      <c r="BQ122" s="1">
        <f t="shared" si="78"/>
        <v>2.1599999999999998E-2</v>
      </c>
      <c r="BR122" s="1">
        <v>2.2799999999999997E-2</v>
      </c>
      <c r="BS122" s="1">
        <v>2.4E-2</v>
      </c>
      <c r="BT122" s="1">
        <f t="shared" si="113"/>
        <v>2.5607999999999995E-2</v>
      </c>
      <c r="BU122" s="1">
        <f t="shared" si="114"/>
        <v>2.7096000000000002E-2</v>
      </c>
      <c r="BV122" s="1">
        <f t="shared" si="115"/>
        <v>2.8469999999999999E-2</v>
      </c>
      <c r="BW122" s="1">
        <f t="shared" si="116"/>
        <v>2.9736000000000002E-2</v>
      </c>
      <c r="BX122" s="1">
        <f t="shared" si="118"/>
        <v>3.0914400000000002E-2</v>
      </c>
      <c r="BY122" s="1">
        <f t="shared" si="119"/>
        <v>3.1968000000000003E-2</v>
      </c>
      <c r="BZ122" s="1">
        <f t="shared" si="120"/>
        <v>3.2946000000000003E-2</v>
      </c>
      <c r="CA122" s="1">
        <f t="shared" si="121"/>
        <v>3.3839999999999995E-2</v>
      </c>
      <c r="CB122" s="1">
        <f t="shared" si="122"/>
        <v>3.4655999999999999E-2</v>
      </c>
      <c r="CC122" s="1">
        <f t="shared" si="123"/>
        <v>3.5396000000000004E-2</v>
      </c>
      <c r="CD122" s="1">
        <f t="shared" si="124"/>
        <v>3.8623499999999998E-2</v>
      </c>
      <c r="CE122" s="1">
        <f t="shared" si="125"/>
        <v>4.0379999999999999E-2</v>
      </c>
      <c r="CF122" s="1">
        <f t="shared" si="126"/>
        <v>4.4417999999999999E-2</v>
      </c>
      <c r="CG122" s="1">
        <f t="shared" si="127"/>
        <v>4.7003999999999997E-2</v>
      </c>
      <c r="CH122" s="1">
        <f t="shared" si="128"/>
        <v>4.93935E-2</v>
      </c>
      <c r="CI122" s="1">
        <f t="shared" ref="CI122:CI153" si="129">0.737*B38</f>
        <v>5.1590000000000004E-2</v>
      </c>
      <c r="CJ122" s="1">
        <f t="shared" si="95"/>
        <v>5.3624249999999998E-2</v>
      </c>
      <c r="CK122" s="1">
        <f t="shared" si="96"/>
        <v>5.5480000000000002E-2</v>
      </c>
      <c r="CL122" s="1">
        <f t="shared" si="97"/>
        <v>5.7179500000000001E-2</v>
      </c>
      <c r="CM122" s="1">
        <f t="shared" si="98"/>
        <v>5.8724999999999992E-2</v>
      </c>
      <c r="CN122" s="1">
        <f t="shared" si="99"/>
        <v>6.64545E-2</v>
      </c>
      <c r="CO122" s="1">
        <f t="shared" si="100"/>
        <v>6.7529000000000006E-2</v>
      </c>
      <c r="CP122" s="1">
        <f t="shared" si="101"/>
        <v>7.1459999999999996E-2</v>
      </c>
      <c r="CQ122" s="1">
        <f t="shared" si="102"/>
        <v>7.7989500000000003E-2</v>
      </c>
      <c r="CR122" s="1">
        <f t="shared" si="104"/>
        <v>8.1243499999999996E-2</v>
      </c>
      <c r="CS122" s="1">
        <f t="shared" si="105"/>
        <v>8.6959999999999996E-2</v>
      </c>
      <c r="CT122" s="1">
        <f t="shared" si="106"/>
        <v>8.9624000000000009E-2</v>
      </c>
      <c r="CU122" s="1">
        <f t="shared" si="108"/>
        <v>9.4608999999999999E-2</v>
      </c>
      <c r="CV122" s="1">
        <f t="shared" si="109"/>
        <v>9.920000000000001E-2</v>
      </c>
      <c r="CW122" s="1">
        <f t="shared" si="110"/>
        <v>0.10345800000000001</v>
      </c>
      <c r="CX122" s="1">
        <f t="shared" si="111"/>
        <v>0.10734100000000001</v>
      </c>
      <c r="CY122" s="1">
        <f t="shared" si="112"/>
        <v>0.113175</v>
      </c>
    </row>
    <row r="123" spans="1:103" x14ac:dyDescent="0.25">
      <c r="A123">
        <f t="shared" si="75"/>
        <v>2068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>
        <v>0</v>
      </c>
      <c r="V123" s="1">
        <v>0</v>
      </c>
      <c r="W123" s="1">
        <f t="shared" si="103"/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9.5E-4</v>
      </c>
      <c r="AH123" s="1">
        <v>9.5E-4</v>
      </c>
      <c r="AI123" s="1">
        <v>9.5E-4</v>
      </c>
      <c r="AJ123" s="1">
        <v>9.5E-4</v>
      </c>
      <c r="AK123" s="1">
        <v>9.5E-4</v>
      </c>
      <c r="AL123" s="1">
        <v>1.9E-3</v>
      </c>
      <c r="AM123" s="1">
        <v>1.9E-3</v>
      </c>
      <c r="AN123" s="1">
        <v>1.9E-3</v>
      </c>
      <c r="AO123" s="1">
        <v>1.9E-3</v>
      </c>
      <c r="AP123" s="1">
        <v>1.9E-3</v>
      </c>
      <c r="AQ123" s="1">
        <f t="shared" si="117"/>
        <v>2.4399999999999999E-3</v>
      </c>
      <c r="AR123" s="1">
        <v>2.4399999999999999E-3</v>
      </c>
      <c r="AS123" s="1">
        <v>3.6600000000000001E-3</v>
      </c>
      <c r="AT123" s="1">
        <v>3.6600000000000001E-3</v>
      </c>
      <c r="AU123" s="1">
        <v>3.6600000000000001E-3</v>
      </c>
      <c r="AV123" s="1">
        <v>4.8799999999999998E-3</v>
      </c>
      <c r="AW123" s="1">
        <v>4.8799999999999998E-3</v>
      </c>
      <c r="AX123" s="1">
        <v>4.8799999999999998E-3</v>
      </c>
      <c r="AY123" s="1">
        <v>6.1000000000000004E-3</v>
      </c>
      <c r="AZ123" s="1">
        <v>6.1000000000000004E-3</v>
      </c>
      <c r="BA123" s="1">
        <v>7.3200000000000001E-3</v>
      </c>
      <c r="BB123" s="1">
        <v>7.3200000000000001E-3</v>
      </c>
      <c r="BC123" s="1">
        <v>8.5400000000000007E-3</v>
      </c>
      <c r="BD123" s="1">
        <v>8.5400000000000007E-3</v>
      </c>
      <c r="BE123" s="1">
        <v>9.7599999999999996E-3</v>
      </c>
      <c r="BF123" s="1">
        <v>9.7599999999999996E-3</v>
      </c>
      <c r="BG123" s="1">
        <v>1.0979999999999998E-2</v>
      </c>
      <c r="BH123" s="1">
        <v>1.0979999999999998E-2</v>
      </c>
      <c r="BI123" s="1">
        <v>1.2200000000000001E-2</v>
      </c>
      <c r="BJ123" s="1">
        <v>1.2200000000000001E-2</v>
      </c>
      <c r="BK123" s="1">
        <v>1.342E-2</v>
      </c>
      <c r="BL123" s="1">
        <v>1.464E-2</v>
      </c>
      <c r="BM123" s="1">
        <v>1.5859999999999999E-2</v>
      </c>
      <c r="BN123" s="1">
        <v>1.7080000000000001E-2</v>
      </c>
      <c r="BO123" s="1">
        <v>1.83E-2</v>
      </c>
      <c r="BP123" s="1">
        <v>1.9519999999999999E-2</v>
      </c>
      <c r="BQ123" s="1">
        <f t="shared" si="78"/>
        <v>2.0400000000000001E-2</v>
      </c>
      <c r="BR123" s="1">
        <v>2.1599999999999998E-2</v>
      </c>
      <c r="BS123" s="1">
        <v>2.2799999999999997E-2</v>
      </c>
      <c r="BT123" s="1">
        <f t="shared" si="113"/>
        <v>2.3279999999999999E-2</v>
      </c>
      <c r="BU123" s="1">
        <f t="shared" si="114"/>
        <v>2.4837999999999999E-2</v>
      </c>
      <c r="BV123" s="1">
        <f t="shared" si="115"/>
        <v>2.6280000000000001E-2</v>
      </c>
      <c r="BW123" s="1">
        <f t="shared" si="116"/>
        <v>2.7612000000000001E-2</v>
      </c>
      <c r="BX123" s="1">
        <f t="shared" si="118"/>
        <v>2.8853440000000001E-2</v>
      </c>
      <c r="BY123" s="1">
        <f t="shared" si="119"/>
        <v>2.997E-2</v>
      </c>
      <c r="BZ123" s="1">
        <f t="shared" si="120"/>
        <v>3.1008000000000001E-2</v>
      </c>
      <c r="CA123" s="1">
        <f t="shared" si="121"/>
        <v>3.1960000000000002E-2</v>
      </c>
      <c r="CB123" s="1">
        <f t="shared" si="122"/>
        <v>3.2832E-2</v>
      </c>
      <c r="CC123" s="1">
        <f t="shared" si="123"/>
        <v>3.3626200000000002E-2</v>
      </c>
      <c r="CD123" s="1">
        <f t="shared" si="124"/>
        <v>3.4332000000000001E-2</v>
      </c>
      <c r="CE123" s="1">
        <f t="shared" si="125"/>
        <v>3.6341999999999999E-2</v>
      </c>
      <c r="CF123" s="1">
        <f t="shared" si="126"/>
        <v>4.0379999999999999E-2</v>
      </c>
      <c r="CG123" s="1">
        <f t="shared" si="127"/>
        <v>4.3087E-2</v>
      </c>
      <c r="CH123" s="1">
        <f t="shared" si="128"/>
        <v>4.5594000000000003E-2</v>
      </c>
      <c r="CI123" s="1">
        <f t="shared" si="129"/>
        <v>4.7905000000000003E-2</v>
      </c>
      <c r="CJ123" s="1">
        <f t="shared" ref="CJ123:CJ154" si="130">0.71499*B38</f>
        <v>5.0049300000000005E-2</v>
      </c>
      <c r="CK123" s="1">
        <f t="shared" si="96"/>
        <v>5.2012499999999996E-2</v>
      </c>
      <c r="CL123" s="1">
        <f t="shared" si="97"/>
        <v>5.3815999999999996E-2</v>
      </c>
      <c r="CM123" s="1">
        <f t="shared" si="98"/>
        <v>5.5462499999999998E-2</v>
      </c>
      <c r="CN123" s="1">
        <f t="shared" si="99"/>
        <v>5.6960999999999998E-2</v>
      </c>
      <c r="CO123" s="1">
        <f t="shared" si="100"/>
        <v>6.4459500000000003E-2</v>
      </c>
      <c r="CP123" s="1">
        <f t="shared" si="101"/>
        <v>6.5505000000000008E-2</v>
      </c>
      <c r="CQ123" s="1">
        <f t="shared" si="102"/>
        <v>6.9323999999999997E-2</v>
      </c>
      <c r="CR123" s="1">
        <f t="shared" si="104"/>
        <v>7.5640500000000013E-2</v>
      </c>
      <c r="CS123" s="1">
        <f t="shared" si="105"/>
        <v>7.8807499999999989E-2</v>
      </c>
      <c r="CT123" s="1">
        <f t="shared" si="106"/>
        <v>8.4351999999999996E-2</v>
      </c>
      <c r="CU123" s="1">
        <f t="shared" si="108"/>
        <v>8.6938000000000001E-2</v>
      </c>
      <c r="CV123" s="1">
        <f t="shared" si="109"/>
        <v>9.1759999999999994E-2</v>
      </c>
      <c r="CW123" s="1">
        <f t="shared" si="110"/>
        <v>9.6240000000000006E-2</v>
      </c>
      <c r="CX123" s="1">
        <f t="shared" si="111"/>
        <v>0.1003405</v>
      </c>
      <c r="CY123" s="1">
        <f t="shared" si="112"/>
        <v>0.10412100000000001</v>
      </c>
    </row>
    <row r="124" spans="1:103" x14ac:dyDescent="0.25">
      <c r="A124">
        <f t="shared" si="75"/>
        <v>2069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>
        <v>0</v>
      </c>
      <c r="W124" s="1">
        <f t="shared" si="103"/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9.5E-4</v>
      </c>
      <c r="AI124" s="1">
        <v>9.5E-4</v>
      </c>
      <c r="AJ124" s="1">
        <v>9.5E-4</v>
      </c>
      <c r="AK124" s="1">
        <v>9.5E-4</v>
      </c>
      <c r="AL124" s="1">
        <v>9.5E-4</v>
      </c>
      <c r="AM124" s="1">
        <v>1.9E-3</v>
      </c>
      <c r="AN124" s="1">
        <v>1.9E-3</v>
      </c>
      <c r="AO124" s="1">
        <v>1.9E-3</v>
      </c>
      <c r="AP124" s="1">
        <v>1.9E-3</v>
      </c>
      <c r="AQ124" s="1">
        <f t="shared" si="117"/>
        <v>2.4399999999999999E-3</v>
      </c>
      <c r="AR124" s="1">
        <v>2.4399999999999999E-3</v>
      </c>
      <c r="AS124" s="1">
        <v>2.4399999999999999E-3</v>
      </c>
      <c r="AT124" s="1">
        <v>3.6600000000000001E-3</v>
      </c>
      <c r="AU124" s="1">
        <v>3.6600000000000001E-3</v>
      </c>
      <c r="AV124" s="1">
        <v>3.6600000000000001E-3</v>
      </c>
      <c r="AW124" s="1">
        <v>4.8799999999999998E-3</v>
      </c>
      <c r="AX124" s="1">
        <v>4.8799999999999998E-3</v>
      </c>
      <c r="AY124" s="1">
        <v>4.8799999999999998E-3</v>
      </c>
      <c r="AZ124" s="1">
        <v>6.1000000000000004E-3</v>
      </c>
      <c r="BA124" s="1">
        <v>6.1000000000000004E-3</v>
      </c>
      <c r="BB124" s="1">
        <v>7.3200000000000001E-3</v>
      </c>
      <c r="BC124" s="1">
        <v>7.3200000000000001E-3</v>
      </c>
      <c r="BD124" s="1">
        <v>8.5400000000000007E-3</v>
      </c>
      <c r="BE124" s="1">
        <v>8.5400000000000007E-3</v>
      </c>
      <c r="BF124" s="1">
        <v>9.7599999999999996E-3</v>
      </c>
      <c r="BG124" s="1">
        <v>9.7599999999999996E-3</v>
      </c>
      <c r="BH124" s="1">
        <v>1.0979999999999998E-2</v>
      </c>
      <c r="BI124" s="1">
        <v>1.0979999999999998E-2</v>
      </c>
      <c r="BJ124" s="1">
        <v>1.2200000000000001E-2</v>
      </c>
      <c r="BK124" s="1">
        <v>1.2200000000000001E-2</v>
      </c>
      <c r="BL124" s="1">
        <v>1.342E-2</v>
      </c>
      <c r="BM124" s="1">
        <v>1.464E-2</v>
      </c>
      <c r="BN124" s="1">
        <v>1.5859999999999999E-2</v>
      </c>
      <c r="BO124" s="1">
        <v>1.7080000000000001E-2</v>
      </c>
      <c r="BP124" s="1">
        <v>1.83E-2</v>
      </c>
      <c r="BQ124" s="1">
        <f t="shared" si="78"/>
        <v>1.9199999999999998E-2</v>
      </c>
      <c r="BR124" s="1">
        <v>2.0400000000000001E-2</v>
      </c>
      <c r="BS124" s="1">
        <v>2.1599999999999998E-2</v>
      </c>
      <c r="BT124" s="1">
        <f t="shared" si="113"/>
        <v>2.2115999999999997E-2</v>
      </c>
      <c r="BU124" s="1">
        <f t="shared" si="114"/>
        <v>2.2579999999999999E-2</v>
      </c>
      <c r="BV124" s="1">
        <f t="shared" si="115"/>
        <v>2.4089999999999997E-2</v>
      </c>
      <c r="BW124" s="1">
        <f t="shared" si="116"/>
        <v>2.5488E-2</v>
      </c>
      <c r="BX124" s="1">
        <f t="shared" si="118"/>
        <v>2.679248E-2</v>
      </c>
      <c r="BY124" s="1">
        <f t="shared" si="119"/>
        <v>2.7972E-2</v>
      </c>
      <c r="BZ124" s="1">
        <f t="shared" si="120"/>
        <v>2.9069999999999999E-2</v>
      </c>
      <c r="CA124" s="1">
        <f t="shared" si="121"/>
        <v>3.0079999999999999E-2</v>
      </c>
      <c r="CB124" s="1">
        <f t="shared" si="122"/>
        <v>3.1008000000000004E-2</v>
      </c>
      <c r="CC124" s="1">
        <f t="shared" si="123"/>
        <v>3.18564E-2</v>
      </c>
      <c r="CD124" s="1">
        <f t="shared" si="124"/>
        <v>3.2615399999999996E-2</v>
      </c>
      <c r="CE124" s="1">
        <f t="shared" si="125"/>
        <v>3.2303999999999999E-2</v>
      </c>
      <c r="CF124" s="1">
        <f t="shared" si="126"/>
        <v>3.6341999999999999E-2</v>
      </c>
      <c r="CG124" s="1">
        <f t="shared" si="127"/>
        <v>3.9170000000000003E-2</v>
      </c>
      <c r="CH124" s="1">
        <f t="shared" si="128"/>
        <v>4.1794499999999998E-2</v>
      </c>
      <c r="CI124" s="1">
        <f t="shared" si="129"/>
        <v>4.4219999999999995E-2</v>
      </c>
      <c r="CJ124" s="1">
        <f t="shared" si="130"/>
        <v>4.6474350000000005E-2</v>
      </c>
      <c r="CK124" s="1">
        <f t="shared" ref="CK124:CK155" si="131">0.6935*B38</f>
        <v>4.8545000000000005E-2</v>
      </c>
      <c r="CL124" s="1">
        <f t="shared" si="97"/>
        <v>5.0452499999999997E-2</v>
      </c>
      <c r="CM124" s="1">
        <f t="shared" si="98"/>
        <v>5.2199999999999996E-2</v>
      </c>
      <c r="CN124" s="1">
        <f t="shared" si="99"/>
        <v>5.3796500000000004E-2</v>
      </c>
      <c r="CO124" s="1">
        <f t="shared" si="100"/>
        <v>5.5251000000000001E-2</v>
      </c>
      <c r="CP124" s="1">
        <f t="shared" si="101"/>
        <v>6.25275E-2</v>
      </c>
      <c r="CQ124" s="1">
        <f t="shared" si="102"/>
        <v>6.3547000000000006E-2</v>
      </c>
      <c r="CR124" s="1">
        <f t="shared" si="104"/>
        <v>6.7236000000000004E-2</v>
      </c>
      <c r="CS124" s="1">
        <f t="shared" si="105"/>
        <v>7.3372500000000007E-2</v>
      </c>
      <c r="CT124" s="1">
        <f t="shared" si="106"/>
        <v>7.6443999999999998E-2</v>
      </c>
      <c r="CU124" s="1">
        <f t="shared" si="108"/>
        <v>8.1823999999999994E-2</v>
      </c>
      <c r="CV124" s="1">
        <f t="shared" si="109"/>
        <v>8.4320000000000006E-2</v>
      </c>
      <c r="CW124" s="1">
        <f t="shared" si="110"/>
        <v>8.9022000000000004E-2</v>
      </c>
      <c r="CX124" s="1">
        <f t="shared" si="111"/>
        <v>9.3340000000000006E-2</v>
      </c>
      <c r="CY124" s="1">
        <f t="shared" si="112"/>
        <v>9.73305E-2</v>
      </c>
    </row>
    <row r="125" spans="1:103" x14ac:dyDescent="0.25">
      <c r="A125">
        <f t="shared" si="75"/>
        <v>2070</v>
      </c>
      <c r="B125">
        <v>0</v>
      </c>
      <c r="W125" s="1">
        <f t="shared" si="103"/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9.5E-4</v>
      </c>
      <c r="AJ125" s="1">
        <v>9.5E-4</v>
      </c>
      <c r="AK125" s="1">
        <v>9.5E-4</v>
      </c>
      <c r="AL125" s="1">
        <v>9.5E-4</v>
      </c>
      <c r="AM125" s="1">
        <v>9.5E-4</v>
      </c>
      <c r="AN125" s="1">
        <v>1.9E-3</v>
      </c>
      <c r="AO125" s="1">
        <v>1.9E-3</v>
      </c>
      <c r="AP125" s="1">
        <v>1.9E-3</v>
      </c>
      <c r="AQ125" s="1">
        <f t="shared" si="117"/>
        <v>2.4399999999999999E-3</v>
      </c>
      <c r="AR125" s="1">
        <v>2.4399999999999999E-3</v>
      </c>
      <c r="AS125" s="1">
        <v>2.4399999999999999E-3</v>
      </c>
      <c r="AT125" s="1">
        <v>2.4399999999999999E-3</v>
      </c>
      <c r="AU125" s="1">
        <v>3.6600000000000001E-3</v>
      </c>
      <c r="AV125" s="1">
        <v>3.6600000000000001E-3</v>
      </c>
      <c r="AW125" s="1">
        <v>3.6600000000000001E-3</v>
      </c>
      <c r="AX125" s="1">
        <v>4.8799999999999998E-3</v>
      </c>
      <c r="AY125" s="1">
        <v>4.8799999999999998E-3</v>
      </c>
      <c r="AZ125" s="1">
        <v>4.8799999999999998E-3</v>
      </c>
      <c r="BA125" s="1">
        <v>6.1000000000000004E-3</v>
      </c>
      <c r="BB125" s="1">
        <v>6.1000000000000004E-3</v>
      </c>
      <c r="BC125" s="1">
        <v>7.3200000000000001E-3</v>
      </c>
      <c r="BD125" s="1">
        <v>7.3200000000000001E-3</v>
      </c>
      <c r="BE125" s="1">
        <v>8.5400000000000007E-3</v>
      </c>
      <c r="BF125" s="1">
        <v>8.5400000000000007E-3</v>
      </c>
      <c r="BG125" s="1">
        <v>9.7599999999999996E-3</v>
      </c>
      <c r="BH125" s="1">
        <v>9.7599999999999996E-3</v>
      </c>
      <c r="BI125" s="1">
        <v>1.0979999999999998E-2</v>
      </c>
      <c r="BJ125" s="1">
        <v>1.0979999999999998E-2</v>
      </c>
      <c r="BK125" s="1">
        <v>1.2200000000000001E-2</v>
      </c>
      <c r="BL125" s="1">
        <v>1.2200000000000001E-2</v>
      </c>
      <c r="BM125" s="1">
        <v>1.342E-2</v>
      </c>
      <c r="BN125" s="1">
        <v>1.464E-2</v>
      </c>
      <c r="BO125" s="1">
        <v>1.5859999999999999E-2</v>
      </c>
      <c r="BP125" s="1">
        <v>1.7080000000000001E-2</v>
      </c>
      <c r="BQ125" s="1">
        <f t="shared" si="78"/>
        <v>1.7999999999999999E-2</v>
      </c>
      <c r="BR125" s="1">
        <v>1.9199999999999998E-2</v>
      </c>
      <c r="BS125" s="1">
        <v>2.0400000000000001E-2</v>
      </c>
      <c r="BT125" s="1">
        <f t="shared" si="113"/>
        <v>2.0951999999999998E-2</v>
      </c>
      <c r="BU125" s="1">
        <f t="shared" si="114"/>
        <v>2.1450999999999998E-2</v>
      </c>
      <c r="BV125" s="1">
        <f t="shared" si="115"/>
        <v>2.1899999999999999E-2</v>
      </c>
      <c r="BW125" s="1">
        <f t="shared" si="116"/>
        <v>2.3363999999999999E-2</v>
      </c>
      <c r="BX125" s="1">
        <f t="shared" si="118"/>
        <v>2.4731520000000003E-2</v>
      </c>
      <c r="BY125" s="1">
        <f t="shared" si="119"/>
        <v>2.5973999999999997E-2</v>
      </c>
      <c r="BZ125" s="1">
        <f t="shared" si="120"/>
        <v>2.7132E-2</v>
      </c>
      <c r="CA125" s="1">
        <f t="shared" si="121"/>
        <v>2.8199999999999996E-2</v>
      </c>
      <c r="CB125" s="1">
        <f t="shared" si="122"/>
        <v>2.9184000000000002E-2</v>
      </c>
      <c r="CC125" s="1">
        <f t="shared" si="123"/>
        <v>3.0086600000000002E-2</v>
      </c>
      <c r="CD125" s="1">
        <f t="shared" si="124"/>
        <v>3.0898799999999997E-2</v>
      </c>
      <c r="CE125" s="1">
        <f t="shared" si="125"/>
        <v>3.0688799999999999E-2</v>
      </c>
      <c r="CF125" s="1">
        <f t="shared" si="126"/>
        <v>3.2303999999999999E-2</v>
      </c>
      <c r="CG125" s="1">
        <f t="shared" si="127"/>
        <v>3.5253E-2</v>
      </c>
      <c r="CH125" s="1">
        <f t="shared" si="128"/>
        <v>3.7995000000000001E-2</v>
      </c>
      <c r="CI125" s="1">
        <f t="shared" si="129"/>
        <v>4.0535000000000002E-2</v>
      </c>
      <c r="CJ125" s="1">
        <f t="shared" si="130"/>
        <v>4.2899399999999997E-2</v>
      </c>
      <c r="CK125" s="1">
        <f t="shared" si="131"/>
        <v>4.50775E-2</v>
      </c>
      <c r="CL125" s="1">
        <f t="shared" ref="CL125:CL156" si="132">0.6727*B38</f>
        <v>4.7088999999999999E-2</v>
      </c>
      <c r="CM125" s="1">
        <f t="shared" si="98"/>
        <v>4.8937499999999995E-2</v>
      </c>
      <c r="CN125" s="1">
        <f t="shared" si="99"/>
        <v>5.0632000000000003E-2</v>
      </c>
      <c r="CO125" s="1">
        <f t="shared" si="100"/>
        <v>5.2181500000000006E-2</v>
      </c>
      <c r="CP125" s="1">
        <f t="shared" si="101"/>
        <v>5.3595000000000004E-2</v>
      </c>
      <c r="CQ125" s="1">
        <f t="shared" si="102"/>
        <v>6.0658499999999997E-2</v>
      </c>
      <c r="CR125" s="1">
        <f t="shared" si="104"/>
        <v>6.1633E-2</v>
      </c>
      <c r="CS125" s="1">
        <f t="shared" si="105"/>
        <v>6.522E-2</v>
      </c>
      <c r="CT125" s="1">
        <f t="shared" si="106"/>
        <v>7.1171999999999999E-2</v>
      </c>
      <c r="CU125" s="1">
        <f t="shared" si="108"/>
        <v>7.4152999999999997E-2</v>
      </c>
      <c r="CV125" s="1">
        <f t="shared" si="109"/>
        <v>7.936E-2</v>
      </c>
      <c r="CW125" s="1">
        <f t="shared" si="110"/>
        <v>8.1804000000000016E-2</v>
      </c>
      <c r="CX125" s="1">
        <f t="shared" si="111"/>
        <v>8.63395E-2</v>
      </c>
      <c r="CY125" s="1">
        <f t="shared" si="112"/>
        <v>9.0540000000000009E-2</v>
      </c>
    </row>
    <row r="126" spans="1:103" x14ac:dyDescent="0.25">
      <c r="A126">
        <f t="shared" si="75"/>
        <v>2071</v>
      </c>
      <c r="W126" s="1"/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9.5E-4</v>
      </c>
      <c r="AK126" s="1">
        <v>9.5E-4</v>
      </c>
      <c r="AL126" s="1">
        <v>9.5E-4</v>
      </c>
      <c r="AM126" s="1">
        <v>9.5E-4</v>
      </c>
      <c r="AN126" s="1">
        <v>9.5E-4</v>
      </c>
      <c r="AO126" s="1">
        <v>1.9E-3</v>
      </c>
      <c r="AP126" s="1">
        <v>1.9E-3</v>
      </c>
      <c r="AQ126" s="1">
        <f t="shared" si="117"/>
        <v>2.4399999999999999E-3</v>
      </c>
      <c r="AR126" s="1">
        <v>2.4399999999999999E-3</v>
      </c>
      <c r="AS126" s="1">
        <v>2.4399999999999999E-3</v>
      </c>
      <c r="AT126" s="1">
        <v>2.4399999999999999E-3</v>
      </c>
      <c r="AU126" s="1">
        <v>2.4399999999999999E-3</v>
      </c>
      <c r="AV126" s="1">
        <v>3.6600000000000001E-3</v>
      </c>
      <c r="AW126" s="1">
        <v>3.6600000000000001E-3</v>
      </c>
      <c r="AX126" s="1">
        <v>3.6600000000000001E-3</v>
      </c>
      <c r="AY126" s="1">
        <v>4.8799999999999998E-3</v>
      </c>
      <c r="AZ126" s="1">
        <v>4.8799999999999998E-3</v>
      </c>
      <c r="BA126" s="1">
        <v>4.8799999999999998E-3</v>
      </c>
      <c r="BB126" s="1">
        <v>6.1000000000000004E-3</v>
      </c>
      <c r="BC126" s="1">
        <v>6.1000000000000004E-3</v>
      </c>
      <c r="BD126" s="1">
        <v>7.3200000000000001E-3</v>
      </c>
      <c r="BE126" s="1">
        <v>7.3200000000000001E-3</v>
      </c>
      <c r="BF126" s="1">
        <v>8.5400000000000007E-3</v>
      </c>
      <c r="BG126" s="1">
        <v>8.5400000000000007E-3</v>
      </c>
      <c r="BH126" s="1">
        <v>9.7599999999999996E-3</v>
      </c>
      <c r="BI126" s="1">
        <v>9.7599999999999996E-3</v>
      </c>
      <c r="BJ126" s="1">
        <v>1.0979999999999998E-2</v>
      </c>
      <c r="BK126" s="1">
        <v>1.0979999999999998E-2</v>
      </c>
      <c r="BL126" s="1">
        <v>1.2200000000000001E-2</v>
      </c>
      <c r="BM126" s="1">
        <v>1.2200000000000001E-2</v>
      </c>
      <c r="BN126" s="1">
        <v>1.342E-2</v>
      </c>
      <c r="BO126" s="1">
        <v>1.464E-2</v>
      </c>
      <c r="BP126" s="1">
        <v>1.5859999999999999E-2</v>
      </c>
      <c r="BQ126" s="1">
        <f t="shared" si="78"/>
        <v>1.6799999999999999E-2</v>
      </c>
      <c r="BR126" s="1">
        <v>1.7999999999999999E-2</v>
      </c>
      <c r="BS126" s="1">
        <v>1.9199999999999998E-2</v>
      </c>
      <c r="BT126" s="1">
        <f t="shared" si="113"/>
        <v>1.9788E-2</v>
      </c>
      <c r="BU126" s="1">
        <f t="shared" si="114"/>
        <v>2.0322E-2</v>
      </c>
      <c r="BV126" s="1">
        <f t="shared" si="115"/>
        <v>2.0805000000000001E-2</v>
      </c>
      <c r="BW126" s="1">
        <f t="shared" si="116"/>
        <v>2.1240000000000002E-2</v>
      </c>
      <c r="BX126" s="1">
        <f t="shared" si="118"/>
        <v>2.2670559999999999E-2</v>
      </c>
      <c r="BY126" s="1">
        <f t="shared" si="119"/>
        <v>2.3976000000000001E-2</v>
      </c>
      <c r="BZ126" s="1">
        <f t="shared" si="120"/>
        <v>2.5193999999999998E-2</v>
      </c>
      <c r="CA126" s="1">
        <f t="shared" si="121"/>
        <v>2.632E-2</v>
      </c>
      <c r="CB126" s="1">
        <f t="shared" si="122"/>
        <v>2.7359999999999999E-2</v>
      </c>
      <c r="CC126" s="1">
        <f t="shared" si="123"/>
        <v>2.83168E-2</v>
      </c>
      <c r="CD126" s="1">
        <f t="shared" si="124"/>
        <v>2.9182200000000002E-2</v>
      </c>
      <c r="CE126" s="1">
        <f t="shared" si="125"/>
        <v>2.9073599999999998E-2</v>
      </c>
      <c r="CF126" s="1">
        <f t="shared" si="126"/>
        <v>3.0688799999999999E-2</v>
      </c>
      <c r="CG126" s="1">
        <f t="shared" si="127"/>
        <v>3.1336000000000003E-2</v>
      </c>
      <c r="CH126" s="1">
        <f t="shared" si="128"/>
        <v>3.4195499999999997E-2</v>
      </c>
      <c r="CI126" s="1">
        <f t="shared" si="129"/>
        <v>3.6850000000000001E-2</v>
      </c>
      <c r="CJ126" s="1">
        <f t="shared" si="130"/>
        <v>3.9324450000000004E-2</v>
      </c>
      <c r="CK126" s="1">
        <f t="shared" si="131"/>
        <v>4.1610000000000001E-2</v>
      </c>
      <c r="CL126" s="1">
        <f t="shared" si="132"/>
        <v>4.37255E-2</v>
      </c>
      <c r="CM126" s="1">
        <f t="shared" ref="CM126:CM157" si="133">0.6525*B38</f>
        <v>4.5675E-2</v>
      </c>
      <c r="CN126" s="1">
        <f t="shared" si="99"/>
        <v>4.7467500000000003E-2</v>
      </c>
      <c r="CO126" s="1">
        <f t="shared" si="100"/>
        <v>4.9112000000000003E-2</v>
      </c>
      <c r="CP126" s="1">
        <f t="shared" si="101"/>
        <v>5.0617500000000003E-2</v>
      </c>
      <c r="CQ126" s="1">
        <f t="shared" si="102"/>
        <v>5.1992999999999998E-2</v>
      </c>
      <c r="CR126" s="1">
        <f t="shared" si="104"/>
        <v>5.8831500000000002E-2</v>
      </c>
      <c r="CS126" s="1">
        <f t="shared" si="105"/>
        <v>5.9784999999999998E-2</v>
      </c>
      <c r="CT126" s="1">
        <f t="shared" si="106"/>
        <v>6.3264000000000001E-2</v>
      </c>
      <c r="CU126" s="1">
        <f t="shared" si="108"/>
        <v>6.9039000000000003E-2</v>
      </c>
      <c r="CV126" s="1">
        <f t="shared" si="109"/>
        <v>7.1919999999999998E-2</v>
      </c>
      <c r="CW126" s="1">
        <f t="shared" si="110"/>
        <v>7.6992000000000005E-2</v>
      </c>
      <c r="CX126" s="1">
        <f t="shared" si="111"/>
        <v>7.9339000000000007E-2</v>
      </c>
      <c r="CY126" s="1">
        <f t="shared" si="112"/>
        <v>8.3749499999999991E-2</v>
      </c>
    </row>
    <row r="127" spans="1:103" x14ac:dyDescent="0.25">
      <c r="A127">
        <f t="shared" si="75"/>
        <v>2072</v>
      </c>
      <c r="W127" s="1"/>
      <c r="X127" s="1"/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9.5E-4</v>
      </c>
      <c r="AL127" s="1">
        <v>9.5E-4</v>
      </c>
      <c r="AM127" s="1">
        <v>9.5E-4</v>
      </c>
      <c r="AN127" s="1">
        <v>9.5E-4</v>
      </c>
      <c r="AO127" s="1">
        <v>9.5E-4</v>
      </c>
      <c r="AP127" s="1">
        <v>1.9E-3</v>
      </c>
      <c r="AQ127" s="1">
        <f t="shared" si="117"/>
        <v>2.4399999999999999E-3</v>
      </c>
      <c r="AR127" s="1">
        <v>2.4399999999999999E-3</v>
      </c>
      <c r="AS127" s="1">
        <v>2.4399999999999999E-3</v>
      </c>
      <c r="AT127" s="1">
        <v>2.4399999999999999E-3</v>
      </c>
      <c r="AU127" s="1">
        <v>2.4399999999999999E-3</v>
      </c>
      <c r="AV127" s="1">
        <v>2.4399999999999999E-3</v>
      </c>
      <c r="AW127" s="1">
        <v>3.6600000000000001E-3</v>
      </c>
      <c r="AX127" s="1">
        <v>3.6600000000000001E-3</v>
      </c>
      <c r="AY127" s="1">
        <v>3.6600000000000001E-3</v>
      </c>
      <c r="AZ127" s="1">
        <v>4.8799999999999998E-3</v>
      </c>
      <c r="BA127" s="1">
        <v>4.8799999999999998E-3</v>
      </c>
      <c r="BB127" s="1">
        <v>4.8799999999999998E-3</v>
      </c>
      <c r="BC127" s="1">
        <v>6.1000000000000004E-3</v>
      </c>
      <c r="BD127" s="1">
        <v>6.1000000000000004E-3</v>
      </c>
      <c r="BE127" s="1">
        <v>7.3200000000000001E-3</v>
      </c>
      <c r="BF127" s="1">
        <v>7.3200000000000001E-3</v>
      </c>
      <c r="BG127" s="1">
        <v>8.5400000000000007E-3</v>
      </c>
      <c r="BH127" s="1">
        <v>8.5400000000000007E-3</v>
      </c>
      <c r="BI127" s="1">
        <v>9.7599999999999996E-3</v>
      </c>
      <c r="BJ127" s="1">
        <v>9.7599999999999996E-3</v>
      </c>
      <c r="BK127" s="1">
        <v>1.0979999999999998E-2</v>
      </c>
      <c r="BL127" s="1">
        <v>1.0979999999999998E-2</v>
      </c>
      <c r="BM127" s="1">
        <v>1.2200000000000001E-2</v>
      </c>
      <c r="BN127" s="1">
        <v>1.2200000000000001E-2</v>
      </c>
      <c r="BO127" s="1">
        <v>1.342E-2</v>
      </c>
      <c r="BP127" s="1">
        <v>1.464E-2</v>
      </c>
      <c r="BQ127" s="1">
        <f t="shared" si="78"/>
        <v>1.5599999999999999E-2</v>
      </c>
      <c r="BR127" s="1">
        <v>1.6799999999999999E-2</v>
      </c>
      <c r="BS127" s="1">
        <v>1.7999999999999999E-2</v>
      </c>
      <c r="BT127" s="1">
        <f t="shared" si="113"/>
        <v>1.8623999999999998E-2</v>
      </c>
      <c r="BU127" s="1">
        <f t="shared" si="114"/>
        <v>1.9193000000000002E-2</v>
      </c>
      <c r="BV127" s="1">
        <f t="shared" si="115"/>
        <v>1.9709999999999998E-2</v>
      </c>
      <c r="BW127" s="1">
        <f t="shared" si="116"/>
        <v>2.0178000000000001E-2</v>
      </c>
      <c r="BX127" s="1">
        <f t="shared" si="118"/>
        <v>2.0609600000000002E-2</v>
      </c>
      <c r="BY127" s="1">
        <f t="shared" si="119"/>
        <v>2.1977999999999998E-2</v>
      </c>
      <c r="BZ127" s="1">
        <f t="shared" si="120"/>
        <v>2.3255999999999999E-2</v>
      </c>
      <c r="CA127" s="1">
        <f t="shared" si="121"/>
        <v>2.4439999999999996E-2</v>
      </c>
      <c r="CB127" s="1">
        <f t="shared" si="122"/>
        <v>2.5536000000000003E-2</v>
      </c>
      <c r="CC127" s="1">
        <f t="shared" si="123"/>
        <v>2.6547000000000001E-2</v>
      </c>
      <c r="CD127" s="1">
        <f t="shared" si="124"/>
        <v>2.74656E-2</v>
      </c>
      <c r="CE127" s="1">
        <f t="shared" si="125"/>
        <v>2.7458400000000001E-2</v>
      </c>
      <c r="CF127" s="1">
        <f t="shared" si="126"/>
        <v>2.9073599999999998E-2</v>
      </c>
      <c r="CG127" s="1">
        <f t="shared" si="127"/>
        <v>2.9769199999999999E-2</v>
      </c>
      <c r="CH127" s="1">
        <f t="shared" si="128"/>
        <v>3.0396000000000003E-2</v>
      </c>
      <c r="CI127" s="1">
        <f t="shared" si="129"/>
        <v>3.3165E-2</v>
      </c>
      <c r="CJ127" s="1">
        <f t="shared" si="130"/>
        <v>3.5749500000000003E-2</v>
      </c>
      <c r="CK127" s="1">
        <f t="shared" si="131"/>
        <v>3.8142500000000003E-2</v>
      </c>
      <c r="CL127" s="1">
        <f t="shared" si="132"/>
        <v>4.0361999999999995E-2</v>
      </c>
      <c r="CM127" s="1">
        <f t="shared" si="133"/>
        <v>4.2412499999999999E-2</v>
      </c>
      <c r="CN127" s="1">
        <f t="shared" ref="CN127:CN158" si="134">0.6329*B38</f>
        <v>4.4303000000000002E-2</v>
      </c>
      <c r="CO127" s="1">
        <f t="shared" si="100"/>
        <v>4.60425E-2</v>
      </c>
      <c r="CP127" s="1">
        <f t="shared" si="101"/>
        <v>4.7640000000000002E-2</v>
      </c>
      <c r="CQ127" s="1">
        <f t="shared" si="102"/>
        <v>4.9104500000000002E-2</v>
      </c>
      <c r="CR127" s="1">
        <f t="shared" si="104"/>
        <v>5.0427E-2</v>
      </c>
      <c r="CS127" s="1">
        <f t="shared" si="105"/>
        <v>5.7067499999999993E-2</v>
      </c>
      <c r="CT127" s="1">
        <f t="shared" si="106"/>
        <v>5.7992000000000002E-2</v>
      </c>
      <c r="CU127" s="1">
        <f t="shared" si="108"/>
        <v>6.1367999999999992E-2</v>
      </c>
      <c r="CV127" s="1">
        <f t="shared" si="109"/>
        <v>6.6960000000000006E-2</v>
      </c>
      <c r="CW127" s="1">
        <f t="shared" si="110"/>
        <v>6.9774000000000003E-2</v>
      </c>
      <c r="CX127" s="1">
        <f t="shared" si="111"/>
        <v>7.4672000000000002E-2</v>
      </c>
      <c r="CY127" s="1">
        <f t="shared" si="112"/>
        <v>7.6959E-2</v>
      </c>
    </row>
    <row r="128" spans="1:103" x14ac:dyDescent="0.25">
      <c r="A128">
        <f t="shared" si="75"/>
        <v>2073</v>
      </c>
      <c r="W128" s="1"/>
      <c r="X128" s="1"/>
      <c r="Y128" s="1"/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/>
      <c r="AM128" s="1">
        <v>9.5E-4</v>
      </c>
      <c r="AN128" s="1">
        <v>9.5E-4</v>
      </c>
      <c r="AO128" s="1">
        <v>9.5E-4</v>
      </c>
      <c r="AP128" s="1">
        <v>9.5E-4</v>
      </c>
      <c r="AQ128" s="1">
        <f t="shared" si="117"/>
        <v>2.4399999999999999E-3</v>
      </c>
      <c r="AR128" s="1">
        <v>2.4399999999999999E-3</v>
      </c>
      <c r="AS128" s="1">
        <v>2.4399999999999999E-3</v>
      </c>
      <c r="AT128" s="1">
        <v>2.4399999999999999E-3</v>
      </c>
      <c r="AU128" s="1">
        <v>2.4399999999999999E-3</v>
      </c>
      <c r="AV128" s="1">
        <v>2.4399999999999999E-3</v>
      </c>
      <c r="AW128" s="1">
        <v>2.4399999999999999E-3</v>
      </c>
      <c r="AX128" s="1">
        <v>3.6600000000000001E-3</v>
      </c>
      <c r="AY128" s="1">
        <v>3.6600000000000001E-3</v>
      </c>
      <c r="AZ128" s="1">
        <v>3.6600000000000001E-3</v>
      </c>
      <c r="BA128" s="1">
        <v>4.8799999999999998E-3</v>
      </c>
      <c r="BB128" s="1">
        <v>4.8799999999999998E-3</v>
      </c>
      <c r="BC128" s="1">
        <v>4.8799999999999998E-3</v>
      </c>
      <c r="BD128" s="1">
        <v>6.1000000000000004E-3</v>
      </c>
      <c r="BE128" s="1">
        <v>6.1000000000000004E-3</v>
      </c>
      <c r="BF128" s="1">
        <v>7.3200000000000001E-3</v>
      </c>
      <c r="BG128" s="1">
        <v>7.3200000000000001E-3</v>
      </c>
      <c r="BH128" s="1">
        <v>8.5400000000000007E-3</v>
      </c>
      <c r="BI128" s="1">
        <v>8.5400000000000007E-3</v>
      </c>
      <c r="BJ128" s="1">
        <v>9.7599999999999996E-3</v>
      </c>
      <c r="BK128" s="1">
        <v>9.7599999999999996E-3</v>
      </c>
      <c r="BL128" s="1">
        <v>1.0979999999999998E-2</v>
      </c>
      <c r="BM128" s="1">
        <v>1.0979999999999998E-2</v>
      </c>
      <c r="BN128" s="1">
        <v>1.2200000000000001E-2</v>
      </c>
      <c r="BO128" s="1">
        <v>1.2200000000000001E-2</v>
      </c>
      <c r="BP128" s="1">
        <v>1.342E-2</v>
      </c>
      <c r="BQ128" s="1">
        <f t="shared" si="78"/>
        <v>1.44E-2</v>
      </c>
      <c r="BR128" s="1">
        <v>1.5599999999999999E-2</v>
      </c>
      <c r="BS128" s="1">
        <v>1.6799999999999999E-2</v>
      </c>
      <c r="BT128" s="1">
        <f t="shared" si="113"/>
        <v>1.746E-2</v>
      </c>
      <c r="BU128" s="1">
        <f t="shared" si="114"/>
        <v>1.8064E-2</v>
      </c>
      <c r="BV128" s="1">
        <f t="shared" si="115"/>
        <v>1.8615E-2</v>
      </c>
      <c r="BW128" s="1">
        <f t="shared" si="116"/>
        <v>1.9116000000000001E-2</v>
      </c>
      <c r="BX128" s="1">
        <f t="shared" si="118"/>
        <v>1.9579120000000002E-2</v>
      </c>
      <c r="BY128" s="1">
        <f t="shared" si="119"/>
        <v>1.9980000000000001E-2</v>
      </c>
      <c r="BZ128" s="1">
        <f t="shared" si="120"/>
        <v>2.1317999999999997E-2</v>
      </c>
      <c r="CA128" s="1">
        <f t="shared" si="121"/>
        <v>2.256E-2</v>
      </c>
      <c r="CB128" s="1">
        <f t="shared" si="122"/>
        <v>2.3712E-2</v>
      </c>
      <c r="CC128" s="1">
        <f t="shared" si="123"/>
        <v>2.4777200000000003E-2</v>
      </c>
      <c r="CD128" s="1">
        <f t="shared" si="124"/>
        <v>2.5748999999999998E-2</v>
      </c>
      <c r="CE128" s="1">
        <f t="shared" si="125"/>
        <v>2.58432E-2</v>
      </c>
      <c r="CF128" s="1">
        <f t="shared" si="126"/>
        <v>2.7458400000000001E-2</v>
      </c>
      <c r="CG128" s="1">
        <f t="shared" si="127"/>
        <v>2.8202399999999999E-2</v>
      </c>
      <c r="CH128" s="1">
        <f t="shared" si="128"/>
        <v>2.8876200000000001E-2</v>
      </c>
      <c r="CI128" s="1">
        <f t="shared" si="129"/>
        <v>2.9479999999999999E-2</v>
      </c>
      <c r="CJ128" s="1">
        <f t="shared" si="130"/>
        <v>3.2174549999999996E-2</v>
      </c>
      <c r="CK128" s="1">
        <f t="shared" si="131"/>
        <v>3.4675000000000004E-2</v>
      </c>
      <c r="CL128" s="1">
        <f t="shared" si="132"/>
        <v>3.6998499999999997E-2</v>
      </c>
      <c r="CM128" s="1">
        <f t="shared" si="133"/>
        <v>3.9149999999999997E-2</v>
      </c>
      <c r="CN128" s="1">
        <f t="shared" si="134"/>
        <v>4.1138500000000001E-2</v>
      </c>
      <c r="CO128" s="1">
        <f t="shared" ref="CO128:CO159" si="135">0.6139*B38</f>
        <v>4.2973000000000004E-2</v>
      </c>
      <c r="CP128" s="1">
        <f t="shared" si="101"/>
        <v>4.4662500000000001E-2</v>
      </c>
      <c r="CQ128" s="1">
        <f t="shared" si="102"/>
        <v>4.6216E-2</v>
      </c>
      <c r="CR128" s="1">
        <f t="shared" si="104"/>
        <v>4.7625500000000008E-2</v>
      </c>
      <c r="CS128" s="1">
        <f t="shared" si="105"/>
        <v>4.8914999999999993E-2</v>
      </c>
      <c r="CT128" s="1">
        <f t="shared" si="106"/>
        <v>5.5355999999999995E-2</v>
      </c>
      <c r="CU128" s="1">
        <f t="shared" si="108"/>
        <v>5.6253999999999998E-2</v>
      </c>
      <c r="CV128" s="1">
        <f t="shared" si="109"/>
        <v>5.9519999999999997E-2</v>
      </c>
      <c r="CW128" s="1">
        <f t="shared" si="110"/>
        <v>6.4962000000000006E-2</v>
      </c>
      <c r="CX128" s="1">
        <f t="shared" si="111"/>
        <v>6.7671499999999996E-2</v>
      </c>
      <c r="CY128" s="1">
        <f t="shared" si="112"/>
        <v>7.2431999999999996E-2</v>
      </c>
    </row>
    <row r="129" spans="1:103" x14ac:dyDescent="0.25">
      <c r="A129">
        <f t="shared" si="75"/>
        <v>2074</v>
      </c>
      <c r="W129" s="1"/>
      <c r="X129" s="1"/>
      <c r="Y129" s="1"/>
      <c r="Z129" s="1"/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9.5E-4</v>
      </c>
      <c r="AN129" s="1">
        <v>9.5E-4</v>
      </c>
      <c r="AO129" s="1">
        <v>9.5E-4</v>
      </c>
      <c r="AP129" s="1">
        <v>9.5E-4</v>
      </c>
      <c r="AQ129" s="1">
        <f t="shared" si="117"/>
        <v>1.2199999999999999E-3</v>
      </c>
      <c r="AR129" s="1">
        <v>2.4399999999999999E-3</v>
      </c>
      <c r="AS129" s="1">
        <v>2.4399999999999999E-3</v>
      </c>
      <c r="AT129" s="1">
        <v>2.4399999999999999E-3</v>
      </c>
      <c r="AU129" s="1">
        <v>2.4399999999999999E-3</v>
      </c>
      <c r="AV129" s="1">
        <v>2.4399999999999999E-3</v>
      </c>
      <c r="AW129" s="1">
        <v>2.4399999999999999E-3</v>
      </c>
      <c r="AX129" s="1">
        <v>2.4399999999999999E-3</v>
      </c>
      <c r="AY129" s="1">
        <v>3.6600000000000001E-3</v>
      </c>
      <c r="AZ129" s="1">
        <v>3.6600000000000001E-3</v>
      </c>
      <c r="BA129" s="1">
        <v>3.6600000000000001E-3</v>
      </c>
      <c r="BB129" s="1">
        <v>4.8799999999999998E-3</v>
      </c>
      <c r="BC129" s="1">
        <v>4.8799999999999998E-3</v>
      </c>
      <c r="BD129" s="1">
        <v>4.8799999999999998E-3</v>
      </c>
      <c r="BE129" s="1">
        <v>6.1000000000000004E-3</v>
      </c>
      <c r="BF129" s="1">
        <v>6.1000000000000004E-3</v>
      </c>
      <c r="BG129" s="1">
        <v>7.3200000000000001E-3</v>
      </c>
      <c r="BH129" s="1">
        <v>7.3200000000000001E-3</v>
      </c>
      <c r="BI129" s="1">
        <v>8.5400000000000007E-3</v>
      </c>
      <c r="BJ129" s="1">
        <v>8.5400000000000007E-3</v>
      </c>
      <c r="BK129" s="1">
        <v>9.7599999999999996E-3</v>
      </c>
      <c r="BL129" s="1">
        <v>9.7599999999999996E-3</v>
      </c>
      <c r="BM129" s="1">
        <v>1.0979999999999998E-2</v>
      </c>
      <c r="BN129" s="1">
        <v>1.0979999999999998E-2</v>
      </c>
      <c r="BO129" s="1">
        <v>1.2200000000000001E-2</v>
      </c>
      <c r="BP129" s="1">
        <v>1.2200000000000001E-2</v>
      </c>
      <c r="BQ129" s="1">
        <f t="shared" si="78"/>
        <v>1.3199999999999998E-2</v>
      </c>
      <c r="BR129" s="1">
        <v>1.44E-2</v>
      </c>
      <c r="BS129" s="1">
        <v>1.5599999999999999E-2</v>
      </c>
      <c r="BT129" s="1">
        <f t="shared" si="113"/>
        <v>1.6295999999999998E-2</v>
      </c>
      <c r="BU129" s="1">
        <f t="shared" si="114"/>
        <v>1.6934999999999999E-2</v>
      </c>
      <c r="BV129" s="1">
        <f t="shared" si="115"/>
        <v>1.7520000000000001E-2</v>
      </c>
      <c r="BW129" s="1">
        <f t="shared" si="116"/>
        <v>1.8054000000000001E-2</v>
      </c>
      <c r="BX129" s="1">
        <f t="shared" si="118"/>
        <v>1.8548639999999998E-2</v>
      </c>
      <c r="BY129" s="1">
        <f t="shared" si="119"/>
        <v>1.8980999999999998E-2</v>
      </c>
      <c r="BZ129" s="1">
        <f t="shared" si="120"/>
        <v>1.9380000000000001E-2</v>
      </c>
      <c r="CA129" s="1">
        <f t="shared" si="121"/>
        <v>2.0679999999999997E-2</v>
      </c>
      <c r="CB129" s="1">
        <f t="shared" si="122"/>
        <v>2.1888000000000001E-2</v>
      </c>
      <c r="CC129" s="1">
        <f t="shared" si="123"/>
        <v>2.3007400000000001E-2</v>
      </c>
      <c r="CD129" s="1">
        <f t="shared" si="124"/>
        <v>2.4032399999999999E-2</v>
      </c>
      <c r="CE129" s="1">
        <f t="shared" si="125"/>
        <v>2.4228E-2</v>
      </c>
      <c r="CF129" s="1">
        <f t="shared" si="126"/>
        <v>2.58432E-2</v>
      </c>
      <c r="CG129" s="1">
        <f t="shared" si="127"/>
        <v>2.6635600000000002E-2</v>
      </c>
      <c r="CH129" s="1">
        <f t="shared" si="128"/>
        <v>2.7356399999999999E-2</v>
      </c>
      <c r="CI129" s="1">
        <f t="shared" si="129"/>
        <v>2.8006E-2</v>
      </c>
      <c r="CJ129" s="1">
        <f t="shared" si="130"/>
        <v>2.8599600000000003E-2</v>
      </c>
      <c r="CK129" s="1">
        <f t="shared" si="131"/>
        <v>3.1207499999999999E-2</v>
      </c>
      <c r="CL129" s="1">
        <f t="shared" si="132"/>
        <v>3.3634999999999998E-2</v>
      </c>
      <c r="CM129" s="1">
        <f t="shared" si="133"/>
        <v>3.5887499999999996E-2</v>
      </c>
      <c r="CN129" s="1">
        <f t="shared" si="134"/>
        <v>3.7974000000000001E-2</v>
      </c>
      <c r="CO129" s="1">
        <f t="shared" si="135"/>
        <v>3.9903500000000001E-2</v>
      </c>
      <c r="CP129" s="1">
        <f t="shared" ref="CP129:CP160" si="136">0.5955*B38</f>
        <v>4.1685000000000007E-2</v>
      </c>
      <c r="CQ129" s="1">
        <f t="shared" si="102"/>
        <v>4.3327499999999998E-2</v>
      </c>
      <c r="CR129" s="1">
        <f t="shared" si="104"/>
        <v>4.4824000000000003E-2</v>
      </c>
      <c r="CS129" s="1">
        <f t="shared" si="105"/>
        <v>4.6197500000000002E-2</v>
      </c>
      <c r="CT129" s="1">
        <f t="shared" si="106"/>
        <v>4.7447999999999997E-2</v>
      </c>
      <c r="CU129" s="1">
        <f t="shared" si="108"/>
        <v>5.3696999999999995E-2</v>
      </c>
      <c r="CV129" s="1">
        <f t="shared" si="109"/>
        <v>5.4559999999999997E-2</v>
      </c>
      <c r="CW129" s="1">
        <f t="shared" si="110"/>
        <v>5.7743999999999997E-2</v>
      </c>
      <c r="CX129" s="1">
        <f t="shared" si="111"/>
        <v>6.3004500000000005E-2</v>
      </c>
      <c r="CY129" s="1">
        <f t="shared" si="112"/>
        <v>6.5641499999999992E-2</v>
      </c>
    </row>
    <row r="130" spans="1:103" x14ac:dyDescent="0.25">
      <c r="A130">
        <f t="shared" si="75"/>
        <v>2075</v>
      </c>
      <c r="W130" s="1"/>
      <c r="X130" s="1"/>
      <c r="Y130" s="1"/>
      <c r="Z130" s="1"/>
      <c r="AA130" s="1"/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9.5E-4</v>
      </c>
      <c r="AO130" s="1">
        <v>9.5E-4</v>
      </c>
      <c r="AP130" s="1">
        <v>9.5E-4</v>
      </c>
      <c r="AQ130" s="1">
        <f t="shared" si="117"/>
        <v>1.2199999999999999E-3</v>
      </c>
      <c r="AR130" s="1">
        <v>1.2199999999999999E-3</v>
      </c>
      <c r="AS130" s="1">
        <v>2.4399999999999999E-3</v>
      </c>
      <c r="AT130" s="1">
        <v>2.4399999999999999E-3</v>
      </c>
      <c r="AU130" s="1">
        <v>2.4399999999999999E-3</v>
      </c>
      <c r="AV130" s="1">
        <v>2.4399999999999999E-3</v>
      </c>
      <c r="AW130" s="1">
        <v>2.4399999999999999E-3</v>
      </c>
      <c r="AX130" s="1">
        <v>2.4399999999999999E-3</v>
      </c>
      <c r="AY130" s="1">
        <v>2.4399999999999999E-3</v>
      </c>
      <c r="AZ130" s="1">
        <v>3.6600000000000001E-3</v>
      </c>
      <c r="BA130" s="1">
        <v>3.6600000000000001E-3</v>
      </c>
      <c r="BB130" s="1">
        <v>3.6600000000000001E-3</v>
      </c>
      <c r="BC130" s="1">
        <v>4.8799999999999998E-3</v>
      </c>
      <c r="BD130" s="1">
        <v>4.8799999999999998E-3</v>
      </c>
      <c r="BE130" s="1">
        <v>4.8799999999999998E-3</v>
      </c>
      <c r="BF130" s="1">
        <v>6.1000000000000004E-3</v>
      </c>
      <c r="BG130" s="1">
        <v>6.1000000000000004E-3</v>
      </c>
      <c r="BH130" s="1">
        <v>7.3200000000000001E-3</v>
      </c>
      <c r="BI130" s="1">
        <v>7.3200000000000001E-3</v>
      </c>
      <c r="BJ130" s="1">
        <v>8.5400000000000007E-3</v>
      </c>
      <c r="BK130" s="1">
        <v>8.5400000000000007E-3</v>
      </c>
      <c r="BL130" s="1">
        <v>9.7599999999999996E-3</v>
      </c>
      <c r="BM130" s="1">
        <v>9.7599999999999996E-3</v>
      </c>
      <c r="BN130" s="1">
        <v>1.0979999999999998E-2</v>
      </c>
      <c r="BO130" s="1">
        <v>1.0979999999999998E-2</v>
      </c>
      <c r="BP130" s="1">
        <v>1.2200000000000001E-2</v>
      </c>
      <c r="BQ130" s="1">
        <f t="shared" si="78"/>
        <v>1.2E-2</v>
      </c>
      <c r="BR130" s="1">
        <v>1.3199999999999998E-2</v>
      </c>
      <c r="BS130" s="1">
        <v>1.44E-2</v>
      </c>
      <c r="BT130" s="1">
        <f t="shared" si="113"/>
        <v>1.5131999999999998E-2</v>
      </c>
      <c r="BU130" s="1">
        <f t="shared" si="114"/>
        <v>1.5806000000000001E-2</v>
      </c>
      <c r="BV130" s="1">
        <f t="shared" si="115"/>
        <v>1.6424999999999999E-2</v>
      </c>
      <c r="BW130" s="1">
        <f t="shared" si="116"/>
        <v>1.6992E-2</v>
      </c>
      <c r="BX130" s="1">
        <f t="shared" si="118"/>
        <v>1.7518160000000001E-2</v>
      </c>
      <c r="BY130" s="1">
        <f t="shared" si="119"/>
        <v>1.7981999999999998E-2</v>
      </c>
      <c r="BZ130" s="1">
        <f t="shared" si="120"/>
        <v>1.8411E-2</v>
      </c>
      <c r="CA130" s="1">
        <f t="shared" si="121"/>
        <v>1.8800000000000001E-2</v>
      </c>
      <c r="CB130" s="1">
        <f t="shared" si="122"/>
        <v>2.0063999999999999E-2</v>
      </c>
      <c r="CC130" s="1">
        <f t="shared" si="123"/>
        <v>2.1237600000000002E-2</v>
      </c>
      <c r="CD130" s="1">
        <f t="shared" si="124"/>
        <v>2.2315799999999997E-2</v>
      </c>
      <c r="CE130" s="1">
        <f t="shared" si="125"/>
        <v>2.2612799999999999E-2</v>
      </c>
      <c r="CF130" s="1">
        <f t="shared" si="126"/>
        <v>2.4228E-2</v>
      </c>
      <c r="CG130" s="1">
        <f t="shared" si="127"/>
        <v>2.5068799999999999E-2</v>
      </c>
      <c r="CH130" s="1">
        <f t="shared" si="128"/>
        <v>2.5836600000000001E-2</v>
      </c>
      <c r="CI130" s="1">
        <f t="shared" si="129"/>
        <v>2.6531999999999997E-2</v>
      </c>
      <c r="CJ130" s="1">
        <f t="shared" si="130"/>
        <v>2.7169619999999998E-2</v>
      </c>
      <c r="CK130" s="1">
        <f t="shared" si="131"/>
        <v>2.7740000000000001E-2</v>
      </c>
      <c r="CL130" s="1">
        <f t="shared" si="132"/>
        <v>3.0271499999999996E-2</v>
      </c>
      <c r="CM130" s="1">
        <f t="shared" si="133"/>
        <v>3.2625000000000001E-2</v>
      </c>
      <c r="CN130" s="1">
        <f t="shared" si="134"/>
        <v>3.48095E-2</v>
      </c>
      <c r="CO130" s="1">
        <f t="shared" si="135"/>
        <v>3.6833999999999999E-2</v>
      </c>
      <c r="CP130" s="1">
        <f t="shared" si="136"/>
        <v>3.8707500000000006E-2</v>
      </c>
      <c r="CQ130" s="1">
        <f t="shared" ref="CQ130:CQ161" si="137">0.5777*B38</f>
        <v>4.0439000000000003E-2</v>
      </c>
      <c r="CR130" s="1">
        <f t="shared" si="104"/>
        <v>4.2022499999999997E-2</v>
      </c>
      <c r="CS130" s="1">
        <f t="shared" si="105"/>
        <v>4.3479999999999998E-2</v>
      </c>
      <c r="CT130" s="1">
        <f t="shared" si="106"/>
        <v>4.4812000000000005E-2</v>
      </c>
      <c r="CU130" s="1">
        <f t="shared" si="108"/>
        <v>4.6025999999999997E-2</v>
      </c>
      <c r="CV130" s="1">
        <f t="shared" si="109"/>
        <v>5.2079999999999994E-2</v>
      </c>
      <c r="CW130" s="1">
        <f t="shared" si="110"/>
        <v>5.2932E-2</v>
      </c>
      <c r="CX130" s="1">
        <f t="shared" si="111"/>
        <v>5.6003999999999998E-2</v>
      </c>
      <c r="CY130" s="1">
        <f t="shared" si="112"/>
        <v>6.1114500000000002E-2</v>
      </c>
    </row>
    <row r="131" spans="1:103" x14ac:dyDescent="0.25">
      <c r="A131">
        <f t="shared" si="75"/>
        <v>2076</v>
      </c>
      <c r="W131" s="1"/>
      <c r="X131" s="1"/>
      <c r="Y131" s="1"/>
      <c r="Z131" s="1"/>
      <c r="AA131" s="1"/>
      <c r="AB131" s="1"/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9.5E-4</v>
      </c>
      <c r="AP131" s="1">
        <v>9.5E-4</v>
      </c>
      <c r="AQ131" s="1">
        <f t="shared" si="117"/>
        <v>1.2199999999999999E-3</v>
      </c>
      <c r="AR131" s="1">
        <v>1.2199999999999999E-3</v>
      </c>
      <c r="AS131" s="1">
        <v>1.2199999999999999E-3</v>
      </c>
      <c r="AT131" s="1">
        <v>2.4399999999999999E-3</v>
      </c>
      <c r="AU131" s="1">
        <v>2.4399999999999999E-3</v>
      </c>
      <c r="AV131" s="1">
        <v>2.4399999999999999E-3</v>
      </c>
      <c r="AW131" s="1">
        <v>2.4399999999999999E-3</v>
      </c>
      <c r="AX131" s="1">
        <v>2.4399999999999999E-3</v>
      </c>
      <c r="AY131" s="1">
        <v>2.4399999999999999E-3</v>
      </c>
      <c r="AZ131" s="1">
        <v>2.4399999999999999E-3</v>
      </c>
      <c r="BA131" s="1">
        <v>3.6600000000000001E-3</v>
      </c>
      <c r="BB131" s="1">
        <v>3.6600000000000001E-3</v>
      </c>
      <c r="BC131" s="1">
        <v>3.6600000000000001E-3</v>
      </c>
      <c r="BD131" s="1">
        <v>4.8799999999999998E-3</v>
      </c>
      <c r="BE131" s="1">
        <v>4.8799999999999998E-3</v>
      </c>
      <c r="BF131" s="1">
        <v>4.8799999999999998E-3</v>
      </c>
      <c r="BG131" s="1">
        <v>6.1000000000000004E-3</v>
      </c>
      <c r="BH131" s="1">
        <v>6.1000000000000004E-3</v>
      </c>
      <c r="BI131" s="1">
        <v>7.3200000000000001E-3</v>
      </c>
      <c r="BJ131" s="1">
        <v>7.3200000000000001E-3</v>
      </c>
      <c r="BK131" s="1">
        <v>8.5400000000000007E-3</v>
      </c>
      <c r="BL131" s="1">
        <v>8.5400000000000007E-3</v>
      </c>
      <c r="BM131" s="1">
        <v>9.7599999999999996E-3</v>
      </c>
      <c r="BN131" s="1">
        <v>9.7599999999999996E-3</v>
      </c>
      <c r="BO131" s="1">
        <v>1.0979999999999998E-2</v>
      </c>
      <c r="BP131" s="1">
        <v>1.0979999999999998E-2</v>
      </c>
      <c r="BQ131" s="1">
        <f t="shared" si="78"/>
        <v>1.2E-2</v>
      </c>
      <c r="BR131" s="1">
        <v>1.2E-2</v>
      </c>
      <c r="BS131" s="1">
        <v>1.3199999999999998E-2</v>
      </c>
      <c r="BT131" s="1">
        <f t="shared" si="113"/>
        <v>1.3968E-2</v>
      </c>
      <c r="BU131" s="1">
        <f t="shared" si="114"/>
        <v>1.4676999999999999E-2</v>
      </c>
      <c r="BV131" s="1">
        <f t="shared" si="115"/>
        <v>1.533E-2</v>
      </c>
      <c r="BW131" s="1">
        <f t="shared" si="116"/>
        <v>1.593E-2</v>
      </c>
      <c r="BX131" s="1">
        <f t="shared" si="118"/>
        <v>1.6487680000000001E-2</v>
      </c>
      <c r="BY131" s="1">
        <f t="shared" si="119"/>
        <v>1.6983000000000002E-2</v>
      </c>
      <c r="BZ131" s="1">
        <f t="shared" si="120"/>
        <v>1.7441999999999999E-2</v>
      </c>
      <c r="CA131" s="1">
        <f t="shared" si="121"/>
        <v>1.7859999999999997E-2</v>
      </c>
      <c r="CB131" s="1">
        <f t="shared" si="122"/>
        <v>1.8240000000000003E-2</v>
      </c>
      <c r="CC131" s="1">
        <f t="shared" si="123"/>
        <v>1.94678E-2</v>
      </c>
      <c r="CD131" s="1">
        <f t="shared" si="124"/>
        <v>2.0599199999999998E-2</v>
      </c>
      <c r="CE131" s="1">
        <f t="shared" si="125"/>
        <v>2.0997599999999998E-2</v>
      </c>
      <c r="CF131" s="1">
        <f t="shared" si="126"/>
        <v>2.2612799999999999E-2</v>
      </c>
      <c r="CG131" s="1">
        <f t="shared" si="127"/>
        <v>2.3501999999999999E-2</v>
      </c>
      <c r="CH131" s="1">
        <f t="shared" si="128"/>
        <v>2.43168E-2</v>
      </c>
      <c r="CI131" s="1">
        <f t="shared" si="129"/>
        <v>2.5058E-2</v>
      </c>
      <c r="CJ131" s="1">
        <f t="shared" si="130"/>
        <v>2.5739639999999998E-2</v>
      </c>
      <c r="CK131" s="1">
        <f t="shared" si="131"/>
        <v>2.6352999999999998E-2</v>
      </c>
      <c r="CL131" s="1">
        <f t="shared" si="132"/>
        <v>2.6907999999999998E-2</v>
      </c>
      <c r="CM131" s="1">
        <f t="shared" si="133"/>
        <v>2.9362499999999996E-2</v>
      </c>
      <c r="CN131" s="1">
        <f t="shared" si="134"/>
        <v>3.1645E-2</v>
      </c>
      <c r="CO131" s="1">
        <f t="shared" si="135"/>
        <v>3.3764500000000003E-2</v>
      </c>
      <c r="CP131" s="1">
        <f t="shared" si="136"/>
        <v>3.5729999999999998E-2</v>
      </c>
      <c r="CQ131" s="1">
        <f t="shared" si="137"/>
        <v>3.7550500000000001E-2</v>
      </c>
      <c r="CR131" s="1">
        <f t="shared" ref="CR131:CR162" si="138">0.5603*B38</f>
        <v>3.9221000000000006E-2</v>
      </c>
      <c r="CS131" s="1">
        <f t="shared" si="105"/>
        <v>4.07625E-2</v>
      </c>
      <c r="CT131" s="1">
        <f t="shared" si="106"/>
        <v>4.2175999999999998E-2</v>
      </c>
      <c r="CU131" s="1">
        <f t="shared" si="108"/>
        <v>4.3469000000000001E-2</v>
      </c>
      <c r="CV131" s="1">
        <f t="shared" si="109"/>
        <v>4.4639999999999999E-2</v>
      </c>
      <c r="CW131" s="1">
        <f t="shared" si="110"/>
        <v>5.0526000000000001E-2</v>
      </c>
      <c r="CX131" s="1">
        <f t="shared" si="111"/>
        <v>5.1337000000000001E-2</v>
      </c>
      <c r="CY131" s="1">
        <f t="shared" si="112"/>
        <v>5.4323999999999997E-2</v>
      </c>
    </row>
    <row r="132" spans="1:103" x14ac:dyDescent="0.25">
      <c r="A132">
        <f t="shared" si="75"/>
        <v>2077</v>
      </c>
      <c r="W132" s="1"/>
      <c r="X132" s="1"/>
      <c r="Y132" s="1"/>
      <c r="Z132" s="1"/>
      <c r="AA132" s="1"/>
      <c r="AB132" s="1"/>
      <c r="AC132" s="1"/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9.5E-4</v>
      </c>
      <c r="AQ132" s="1">
        <f t="shared" si="117"/>
        <v>1.2199999999999999E-3</v>
      </c>
      <c r="AR132" s="1">
        <v>1.2199999999999999E-3</v>
      </c>
      <c r="AS132" s="1">
        <v>1.2199999999999999E-3</v>
      </c>
      <c r="AT132" s="1">
        <v>1.2199999999999999E-3</v>
      </c>
      <c r="AU132" s="1">
        <v>2.4399999999999999E-3</v>
      </c>
      <c r="AV132" s="1">
        <v>2.4399999999999999E-3</v>
      </c>
      <c r="AW132" s="1">
        <v>2.4399999999999999E-3</v>
      </c>
      <c r="AX132" s="1">
        <v>2.4399999999999999E-3</v>
      </c>
      <c r="AY132" s="1">
        <v>2.4399999999999999E-3</v>
      </c>
      <c r="AZ132" s="1">
        <v>2.4399999999999999E-3</v>
      </c>
      <c r="BA132" s="1">
        <v>2.4399999999999999E-3</v>
      </c>
      <c r="BB132" s="1">
        <v>3.6600000000000001E-3</v>
      </c>
      <c r="BC132" s="1">
        <v>3.6600000000000001E-3</v>
      </c>
      <c r="BD132" s="1">
        <v>3.6600000000000001E-3</v>
      </c>
      <c r="BE132" s="1">
        <v>4.8799999999999998E-3</v>
      </c>
      <c r="BF132" s="1">
        <v>4.8799999999999998E-3</v>
      </c>
      <c r="BG132" s="1">
        <v>4.8799999999999998E-3</v>
      </c>
      <c r="BH132" s="1">
        <v>6.1000000000000004E-3</v>
      </c>
      <c r="BI132" s="1">
        <v>6.1000000000000004E-3</v>
      </c>
      <c r="BJ132" s="1">
        <v>7.3200000000000001E-3</v>
      </c>
      <c r="BK132" s="1">
        <v>7.3200000000000001E-3</v>
      </c>
      <c r="BL132" s="1">
        <v>8.5400000000000007E-3</v>
      </c>
      <c r="BM132" s="1">
        <v>8.5400000000000007E-3</v>
      </c>
      <c r="BN132" s="1">
        <v>9.7599999999999996E-3</v>
      </c>
      <c r="BO132" s="1">
        <v>9.7599999999999996E-3</v>
      </c>
      <c r="BP132" s="1">
        <v>1.0979999999999998E-2</v>
      </c>
      <c r="BQ132" s="1">
        <f t="shared" si="78"/>
        <v>1.0799999999999999E-2</v>
      </c>
      <c r="BR132" s="1">
        <v>1.2E-2</v>
      </c>
      <c r="BS132" s="1">
        <v>1.2E-2</v>
      </c>
      <c r="BT132" s="1">
        <f t="shared" si="113"/>
        <v>1.2803999999999998E-2</v>
      </c>
      <c r="BU132" s="1">
        <f t="shared" si="114"/>
        <v>1.3548000000000001E-2</v>
      </c>
      <c r="BV132" s="1">
        <f t="shared" si="115"/>
        <v>1.4234999999999999E-2</v>
      </c>
      <c r="BW132" s="1">
        <f t="shared" si="116"/>
        <v>1.4868000000000001E-2</v>
      </c>
      <c r="BX132" s="1">
        <f t="shared" si="118"/>
        <v>1.5457200000000001E-2</v>
      </c>
      <c r="BY132" s="1">
        <f t="shared" si="119"/>
        <v>1.5984000000000002E-2</v>
      </c>
      <c r="BZ132" s="1">
        <f t="shared" si="120"/>
        <v>1.6473000000000002E-2</v>
      </c>
      <c r="CA132" s="1">
        <f t="shared" si="121"/>
        <v>1.6919999999999998E-2</v>
      </c>
      <c r="CB132" s="1">
        <f t="shared" si="122"/>
        <v>1.7328E-2</v>
      </c>
      <c r="CC132" s="1">
        <f t="shared" si="123"/>
        <v>1.7698000000000002E-2</v>
      </c>
      <c r="CD132" s="1">
        <f t="shared" si="124"/>
        <v>1.8882599999999999E-2</v>
      </c>
      <c r="CE132" s="1">
        <f t="shared" si="125"/>
        <v>1.9382400000000001E-2</v>
      </c>
      <c r="CF132" s="1">
        <f t="shared" si="126"/>
        <v>2.0997599999999998E-2</v>
      </c>
      <c r="CG132" s="1">
        <f t="shared" si="127"/>
        <v>2.1935199999999998E-2</v>
      </c>
      <c r="CH132" s="1">
        <f t="shared" si="128"/>
        <v>2.2797000000000001E-2</v>
      </c>
      <c r="CI132" s="1">
        <f t="shared" si="129"/>
        <v>2.3584000000000001E-2</v>
      </c>
      <c r="CJ132" s="1">
        <f t="shared" si="130"/>
        <v>2.4309660000000004E-2</v>
      </c>
      <c r="CK132" s="1">
        <f t="shared" si="131"/>
        <v>2.4965999999999999E-2</v>
      </c>
      <c r="CL132" s="1">
        <f t="shared" si="132"/>
        <v>2.5562599999999998E-2</v>
      </c>
      <c r="CM132" s="1">
        <f t="shared" si="133"/>
        <v>2.6099999999999998E-2</v>
      </c>
      <c r="CN132" s="1">
        <f t="shared" si="134"/>
        <v>2.8480499999999999E-2</v>
      </c>
      <c r="CO132" s="1">
        <f t="shared" si="135"/>
        <v>3.0695E-2</v>
      </c>
      <c r="CP132" s="1">
        <f t="shared" si="136"/>
        <v>3.2752500000000004E-2</v>
      </c>
      <c r="CQ132" s="1">
        <f t="shared" si="137"/>
        <v>3.4661999999999998E-2</v>
      </c>
      <c r="CR132" s="1">
        <f t="shared" si="138"/>
        <v>3.64195E-2</v>
      </c>
      <c r="CS132" s="1">
        <f t="shared" ref="CS132:CS163" si="139">0.5435*B38</f>
        <v>3.8045000000000002E-2</v>
      </c>
      <c r="CT132" s="1">
        <f t="shared" si="106"/>
        <v>3.9539999999999999E-2</v>
      </c>
      <c r="CU132" s="1">
        <f t="shared" si="108"/>
        <v>4.0911999999999997E-2</v>
      </c>
      <c r="CV132" s="1">
        <f t="shared" si="109"/>
        <v>4.2160000000000003E-2</v>
      </c>
      <c r="CW132" s="1">
        <f t="shared" si="110"/>
        <v>4.3307999999999999E-2</v>
      </c>
      <c r="CX132" s="1">
        <f t="shared" si="111"/>
        <v>4.9003499999999998E-2</v>
      </c>
      <c r="CY132" s="1">
        <f t="shared" si="112"/>
        <v>4.9797000000000001E-2</v>
      </c>
    </row>
    <row r="133" spans="1:103" x14ac:dyDescent="0.25">
      <c r="A133">
        <f>A132+1</f>
        <v>2078</v>
      </c>
      <c r="W133" s="1"/>
      <c r="X133" s="1"/>
      <c r="Y133" s="1"/>
      <c r="Z133" s="1"/>
      <c r="AA133" s="1"/>
      <c r="AB133" s="1"/>
      <c r="AC133" s="1"/>
      <c r="AD133" s="1"/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f t="shared" si="117"/>
        <v>1.2199999999999999E-3</v>
      </c>
      <c r="AR133" s="1">
        <v>1.2199999999999999E-3</v>
      </c>
      <c r="AS133" s="1">
        <v>1.2199999999999999E-3</v>
      </c>
      <c r="AT133" s="1">
        <v>1.2199999999999999E-3</v>
      </c>
      <c r="AU133" s="1">
        <v>1.2199999999999999E-3</v>
      </c>
      <c r="AV133" s="1">
        <v>2.4399999999999999E-3</v>
      </c>
      <c r="AW133" s="1">
        <v>2.4399999999999999E-3</v>
      </c>
      <c r="AX133" s="1">
        <v>2.4399999999999999E-3</v>
      </c>
      <c r="AY133" s="1">
        <v>2.4399999999999999E-3</v>
      </c>
      <c r="AZ133" s="1">
        <v>2.4399999999999999E-3</v>
      </c>
      <c r="BA133" s="1">
        <v>2.4399999999999999E-3</v>
      </c>
      <c r="BB133" s="1">
        <v>2.4399999999999999E-3</v>
      </c>
      <c r="BC133" s="1">
        <v>3.6600000000000001E-3</v>
      </c>
      <c r="BD133" s="1">
        <v>3.6600000000000001E-3</v>
      </c>
      <c r="BE133" s="1">
        <v>3.6600000000000001E-3</v>
      </c>
      <c r="BF133" s="1">
        <v>4.8799999999999998E-3</v>
      </c>
      <c r="BG133" s="1">
        <v>4.8799999999999998E-3</v>
      </c>
      <c r="BH133" s="1">
        <v>4.8799999999999998E-3</v>
      </c>
      <c r="BI133" s="1">
        <v>6.1000000000000004E-3</v>
      </c>
      <c r="BJ133" s="1">
        <v>6.1000000000000004E-3</v>
      </c>
      <c r="BK133" s="1">
        <v>7.3200000000000001E-3</v>
      </c>
      <c r="BL133" s="1">
        <v>7.3200000000000001E-3</v>
      </c>
      <c r="BM133" s="1">
        <v>8.5400000000000007E-3</v>
      </c>
      <c r="BN133" s="1">
        <v>8.5400000000000007E-3</v>
      </c>
      <c r="BO133" s="1">
        <v>9.7599999999999996E-3</v>
      </c>
      <c r="BP133" s="1">
        <v>9.7599999999999996E-3</v>
      </c>
      <c r="BQ133" s="1">
        <f t="shared" si="78"/>
        <v>1.0799999999999999E-2</v>
      </c>
      <c r="BR133" s="1">
        <v>1.0799999999999999E-2</v>
      </c>
      <c r="BS133" s="1">
        <v>1.2E-2</v>
      </c>
      <c r="BT133" s="1">
        <f t="shared" si="113"/>
        <v>1.1639999999999999E-2</v>
      </c>
      <c r="BU133" s="1">
        <f t="shared" si="114"/>
        <v>1.2418999999999999E-2</v>
      </c>
      <c r="BV133" s="1">
        <f t="shared" si="115"/>
        <v>1.3140000000000001E-2</v>
      </c>
      <c r="BW133" s="1">
        <f t="shared" si="116"/>
        <v>1.3806000000000001E-2</v>
      </c>
      <c r="BX133" s="1">
        <f t="shared" si="118"/>
        <v>1.4426720000000001E-2</v>
      </c>
      <c r="BY133" s="1">
        <f t="shared" si="119"/>
        <v>1.4985E-2</v>
      </c>
      <c r="BZ133" s="1">
        <f t="shared" si="120"/>
        <v>1.5504E-2</v>
      </c>
      <c r="CA133" s="1">
        <f t="shared" si="121"/>
        <v>1.5980000000000001E-2</v>
      </c>
      <c r="CB133" s="1">
        <f t="shared" si="122"/>
        <v>1.6416E-2</v>
      </c>
      <c r="CC133" s="1">
        <f t="shared" si="123"/>
        <v>1.6813100000000001E-2</v>
      </c>
      <c r="CD133" s="1">
        <f t="shared" si="124"/>
        <v>1.7166000000000001E-2</v>
      </c>
      <c r="CE133" s="1">
        <f t="shared" si="125"/>
        <v>1.77672E-2</v>
      </c>
      <c r="CF133" s="1">
        <f t="shared" si="126"/>
        <v>1.9382400000000001E-2</v>
      </c>
      <c r="CG133" s="1">
        <f t="shared" si="127"/>
        <v>2.0368399999999998E-2</v>
      </c>
      <c r="CH133" s="1">
        <f t="shared" si="128"/>
        <v>2.12772E-2</v>
      </c>
      <c r="CI133" s="1">
        <f t="shared" si="129"/>
        <v>2.2109999999999998E-2</v>
      </c>
      <c r="CJ133" s="1">
        <f t="shared" si="130"/>
        <v>2.2879679999999999E-2</v>
      </c>
      <c r="CK133" s="1">
        <f t="shared" si="131"/>
        <v>2.3579000000000003E-2</v>
      </c>
      <c r="CL133" s="1">
        <f t="shared" si="132"/>
        <v>2.4217199999999998E-2</v>
      </c>
      <c r="CM133" s="1">
        <f t="shared" si="133"/>
        <v>2.4794999999999998E-2</v>
      </c>
      <c r="CN133" s="1">
        <f t="shared" si="134"/>
        <v>2.5316000000000002E-2</v>
      </c>
      <c r="CO133" s="1">
        <f t="shared" si="135"/>
        <v>2.7625500000000001E-2</v>
      </c>
      <c r="CP133" s="1">
        <f t="shared" si="136"/>
        <v>2.9775000000000003E-2</v>
      </c>
      <c r="CQ133" s="1">
        <f t="shared" si="137"/>
        <v>3.1773500000000003E-2</v>
      </c>
      <c r="CR133" s="1">
        <f t="shared" si="138"/>
        <v>3.3618000000000002E-2</v>
      </c>
      <c r="CS133" s="1">
        <f t="shared" si="139"/>
        <v>3.5327499999999998E-2</v>
      </c>
      <c r="CT133" s="1">
        <f t="shared" ref="CT133:CT164" si="140">0.5272*B38</f>
        <v>3.6904000000000006E-2</v>
      </c>
      <c r="CU133" s="1">
        <f t="shared" si="108"/>
        <v>3.8354999999999993E-2</v>
      </c>
      <c r="CV133" s="1">
        <f t="shared" si="109"/>
        <v>3.968E-2</v>
      </c>
      <c r="CW133" s="1">
        <f t="shared" si="110"/>
        <v>4.0902000000000008E-2</v>
      </c>
      <c r="CX133" s="1">
        <f t="shared" si="111"/>
        <v>4.2002999999999999E-2</v>
      </c>
      <c r="CY133" s="1">
        <f t="shared" si="112"/>
        <v>4.7533499999999999E-2</v>
      </c>
    </row>
    <row r="134" spans="1:103" x14ac:dyDescent="0.25">
      <c r="A134">
        <f t="shared" ref="A134:A151" si="141">A133+1</f>
        <v>2079</v>
      </c>
      <c r="W134" s="1"/>
      <c r="X134" s="1"/>
      <c r="Y134" s="1"/>
      <c r="Z134" s="1"/>
      <c r="AA134" s="1"/>
      <c r="AB134" s="1"/>
      <c r="AC134" s="1"/>
      <c r="AD134" s="1"/>
      <c r="AE134" s="1"/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f t="shared" si="117"/>
        <v>0</v>
      </c>
      <c r="AR134" s="1">
        <v>1.2199999999999999E-3</v>
      </c>
      <c r="AS134" s="1">
        <v>1.2199999999999999E-3</v>
      </c>
      <c r="AT134" s="1">
        <v>1.2199999999999999E-3</v>
      </c>
      <c r="AU134" s="1">
        <v>1.2199999999999999E-3</v>
      </c>
      <c r="AV134" s="1">
        <v>1.2199999999999999E-3</v>
      </c>
      <c r="AW134" s="1">
        <v>2.4399999999999999E-3</v>
      </c>
      <c r="AX134" s="1">
        <v>2.4399999999999999E-3</v>
      </c>
      <c r="AY134" s="1">
        <v>2.4399999999999999E-3</v>
      </c>
      <c r="AZ134" s="1">
        <v>2.4399999999999999E-3</v>
      </c>
      <c r="BA134" s="1">
        <v>2.4399999999999999E-3</v>
      </c>
      <c r="BB134" s="1">
        <v>2.4399999999999999E-3</v>
      </c>
      <c r="BC134" s="1">
        <v>2.4399999999999999E-3</v>
      </c>
      <c r="BD134" s="1">
        <v>3.6600000000000001E-3</v>
      </c>
      <c r="BE134" s="1">
        <v>3.6600000000000001E-3</v>
      </c>
      <c r="BF134" s="1">
        <v>3.6600000000000001E-3</v>
      </c>
      <c r="BG134" s="1">
        <v>4.8799999999999998E-3</v>
      </c>
      <c r="BH134" s="1">
        <v>4.8799999999999998E-3</v>
      </c>
      <c r="BI134" s="1">
        <v>4.8799999999999998E-3</v>
      </c>
      <c r="BJ134" s="1">
        <v>6.1000000000000004E-3</v>
      </c>
      <c r="BK134" s="1">
        <v>6.1000000000000004E-3</v>
      </c>
      <c r="BL134" s="1">
        <v>7.3200000000000001E-3</v>
      </c>
      <c r="BM134" s="1">
        <v>7.3200000000000001E-3</v>
      </c>
      <c r="BN134" s="1">
        <v>8.5400000000000007E-3</v>
      </c>
      <c r="BO134" s="1">
        <v>8.5400000000000007E-3</v>
      </c>
      <c r="BP134" s="1">
        <v>9.7599999999999996E-3</v>
      </c>
      <c r="BQ134" s="1">
        <f t="shared" si="78"/>
        <v>9.5999999999999992E-3</v>
      </c>
      <c r="BR134" s="1">
        <v>1.0799999999999999E-2</v>
      </c>
      <c r="BS134" s="1">
        <v>1.0799999999999999E-2</v>
      </c>
      <c r="BT134" s="1">
        <f t="shared" si="113"/>
        <v>1.1639999999999999E-2</v>
      </c>
      <c r="BU134" s="1">
        <f t="shared" si="114"/>
        <v>1.129E-2</v>
      </c>
      <c r="BV134" s="1">
        <f t="shared" si="115"/>
        <v>1.2044999999999998E-2</v>
      </c>
      <c r="BW134" s="1">
        <f t="shared" si="116"/>
        <v>1.2744E-2</v>
      </c>
      <c r="BX134" s="1">
        <f t="shared" si="118"/>
        <v>1.339624E-2</v>
      </c>
      <c r="BY134" s="1">
        <f t="shared" si="119"/>
        <v>1.3986E-2</v>
      </c>
      <c r="BZ134" s="1">
        <f t="shared" si="120"/>
        <v>1.4534999999999999E-2</v>
      </c>
      <c r="CA134" s="1">
        <f t="shared" si="121"/>
        <v>1.504E-2</v>
      </c>
      <c r="CB134" s="1">
        <f t="shared" si="122"/>
        <v>1.5504000000000002E-2</v>
      </c>
      <c r="CC134" s="1">
        <f t="shared" si="123"/>
        <v>1.59282E-2</v>
      </c>
      <c r="CD134" s="1">
        <f t="shared" si="124"/>
        <v>1.6307699999999998E-2</v>
      </c>
      <c r="CE134" s="1">
        <f t="shared" si="125"/>
        <v>1.6152E-2</v>
      </c>
      <c r="CF134" s="1">
        <f t="shared" si="126"/>
        <v>1.77672E-2</v>
      </c>
      <c r="CG134" s="1">
        <f t="shared" si="127"/>
        <v>1.8801600000000002E-2</v>
      </c>
      <c r="CH134" s="1">
        <f t="shared" si="128"/>
        <v>1.9757399999999998E-2</v>
      </c>
      <c r="CI134" s="1">
        <f t="shared" si="129"/>
        <v>2.0636000000000002E-2</v>
      </c>
      <c r="CJ134" s="1">
        <f t="shared" si="130"/>
        <v>2.1449699999999999E-2</v>
      </c>
      <c r="CK134" s="1">
        <f t="shared" si="131"/>
        <v>2.2192E-2</v>
      </c>
      <c r="CL134" s="1">
        <f t="shared" si="132"/>
        <v>2.2871800000000001E-2</v>
      </c>
      <c r="CM134" s="1">
        <f t="shared" si="133"/>
        <v>2.3489999999999997E-2</v>
      </c>
      <c r="CN134" s="1">
        <f t="shared" si="134"/>
        <v>2.4050200000000001E-2</v>
      </c>
      <c r="CO134" s="1">
        <f t="shared" si="135"/>
        <v>2.4556000000000001E-2</v>
      </c>
      <c r="CP134" s="1">
        <f t="shared" si="136"/>
        <v>2.6797500000000002E-2</v>
      </c>
      <c r="CQ134" s="1">
        <f t="shared" si="137"/>
        <v>2.8885000000000001E-2</v>
      </c>
      <c r="CR134" s="1">
        <f t="shared" si="138"/>
        <v>3.08165E-2</v>
      </c>
      <c r="CS134" s="1">
        <f t="shared" si="139"/>
        <v>3.261E-2</v>
      </c>
      <c r="CT134" s="1">
        <f t="shared" si="140"/>
        <v>3.4268E-2</v>
      </c>
      <c r="CU134" s="1">
        <f t="shared" ref="CU134:CU165" si="142">0.5114*B38</f>
        <v>3.5798000000000003E-2</v>
      </c>
      <c r="CV134" s="1">
        <f t="shared" si="109"/>
        <v>3.7199999999999997E-2</v>
      </c>
      <c r="CW134" s="1">
        <f t="shared" si="110"/>
        <v>3.8496000000000002E-2</v>
      </c>
      <c r="CX134" s="1">
        <f t="shared" si="111"/>
        <v>3.9669500000000003E-2</v>
      </c>
      <c r="CY134" s="1">
        <f t="shared" si="112"/>
        <v>4.0742999999999994E-2</v>
      </c>
    </row>
    <row r="135" spans="1:103" x14ac:dyDescent="0.25">
      <c r="A135">
        <f t="shared" si="141"/>
        <v>2080</v>
      </c>
      <c r="B135">
        <v>0</v>
      </c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f t="shared" si="117"/>
        <v>0</v>
      </c>
      <c r="AR135" s="1">
        <v>0</v>
      </c>
      <c r="AS135" s="1">
        <v>1.2199999999999999E-3</v>
      </c>
      <c r="AT135" s="1">
        <v>1.2199999999999999E-3</v>
      </c>
      <c r="AU135" s="1">
        <v>1.2199999999999999E-3</v>
      </c>
      <c r="AV135" s="1">
        <v>1.2199999999999999E-3</v>
      </c>
      <c r="AW135" s="1">
        <v>1.2199999999999999E-3</v>
      </c>
      <c r="AX135" s="1">
        <v>2.4399999999999999E-3</v>
      </c>
      <c r="AY135" s="1">
        <v>2.4399999999999999E-3</v>
      </c>
      <c r="AZ135" s="1">
        <v>2.4399999999999999E-3</v>
      </c>
      <c r="BA135" s="1">
        <v>2.4399999999999999E-3</v>
      </c>
      <c r="BB135" s="1">
        <v>2.4399999999999999E-3</v>
      </c>
      <c r="BC135" s="1">
        <v>2.4399999999999999E-3</v>
      </c>
      <c r="BD135" s="1">
        <v>2.4399999999999999E-3</v>
      </c>
      <c r="BE135" s="1">
        <v>3.6600000000000001E-3</v>
      </c>
      <c r="BF135" s="1">
        <v>3.6600000000000001E-3</v>
      </c>
      <c r="BG135" s="1">
        <v>3.6600000000000001E-3</v>
      </c>
      <c r="BH135" s="1">
        <v>4.8799999999999998E-3</v>
      </c>
      <c r="BI135" s="1">
        <v>4.8799999999999998E-3</v>
      </c>
      <c r="BJ135" s="1">
        <v>4.8799999999999998E-3</v>
      </c>
      <c r="BK135" s="1">
        <v>6.1000000000000004E-3</v>
      </c>
      <c r="BL135" s="1">
        <v>6.1000000000000004E-3</v>
      </c>
      <c r="BM135" s="1">
        <v>7.3200000000000001E-3</v>
      </c>
      <c r="BN135" s="1">
        <v>7.3200000000000001E-3</v>
      </c>
      <c r="BO135" s="1">
        <v>8.5400000000000007E-3</v>
      </c>
      <c r="BP135" s="1">
        <v>8.5400000000000007E-3</v>
      </c>
      <c r="BQ135" s="1">
        <f t="shared" si="78"/>
        <v>9.5999999999999992E-3</v>
      </c>
      <c r="BR135" s="1">
        <v>9.5999999999999992E-3</v>
      </c>
      <c r="BS135" s="1">
        <v>1.0799999999999999E-2</v>
      </c>
      <c r="BT135" s="1">
        <f t="shared" si="113"/>
        <v>1.0475999999999999E-2</v>
      </c>
      <c r="BU135" s="1">
        <f t="shared" si="114"/>
        <v>1.129E-2</v>
      </c>
      <c r="BV135" s="1">
        <f t="shared" si="115"/>
        <v>1.095E-2</v>
      </c>
      <c r="BW135" s="1">
        <f t="shared" si="116"/>
        <v>1.1682E-2</v>
      </c>
      <c r="BX135" s="1">
        <f t="shared" si="118"/>
        <v>1.2365760000000002E-2</v>
      </c>
      <c r="BY135" s="1">
        <f t="shared" si="119"/>
        <v>1.2986999999999999E-2</v>
      </c>
      <c r="BZ135" s="1">
        <f t="shared" si="120"/>
        <v>1.3566E-2</v>
      </c>
      <c r="CA135" s="1">
        <f t="shared" si="121"/>
        <v>1.4099999999999998E-2</v>
      </c>
      <c r="CB135" s="1">
        <f t="shared" si="122"/>
        <v>1.4592000000000001E-2</v>
      </c>
      <c r="CC135" s="1">
        <f t="shared" si="123"/>
        <v>1.5043300000000001E-2</v>
      </c>
      <c r="CD135" s="1">
        <f t="shared" si="124"/>
        <v>1.5449399999999999E-2</v>
      </c>
      <c r="CE135" s="1">
        <f t="shared" si="125"/>
        <v>1.5344399999999999E-2</v>
      </c>
      <c r="CF135" s="1">
        <f t="shared" si="126"/>
        <v>1.6152E-2</v>
      </c>
      <c r="CG135" s="1">
        <f t="shared" si="127"/>
        <v>1.7234799999999998E-2</v>
      </c>
      <c r="CH135" s="1">
        <f t="shared" si="128"/>
        <v>1.82376E-2</v>
      </c>
      <c r="CI135" s="1">
        <f t="shared" si="129"/>
        <v>1.9161999999999998E-2</v>
      </c>
      <c r="CJ135" s="1">
        <f t="shared" si="130"/>
        <v>2.0019720000000001E-2</v>
      </c>
      <c r="CK135" s="1">
        <f t="shared" si="131"/>
        <v>2.0805000000000001E-2</v>
      </c>
      <c r="CL135" s="1">
        <f t="shared" si="132"/>
        <v>2.1526399999999998E-2</v>
      </c>
      <c r="CM135" s="1">
        <f t="shared" si="133"/>
        <v>2.2185E-2</v>
      </c>
      <c r="CN135" s="1">
        <f t="shared" si="134"/>
        <v>2.27844E-2</v>
      </c>
      <c r="CO135" s="1">
        <f t="shared" si="135"/>
        <v>2.33282E-2</v>
      </c>
      <c r="CP135" s="1">
        <f t="shared" si="136"/>
        <v>2.3820000000000001E-2</v>
      </c>
      <c r="CQ135" s="1">
        <f t="shared" si="137"/>
        <v>2.5996499999999999E-2</v>
      </c>
      <c r="CR135" s="1">
        <f t="shared" si="138"/>
        <v>2.8015000000000002E-2</v>
      </c>
      <c r="CS135" s="1">
        <f t="shared" si="139"/>
        <v>2.9892499999999999E-2</v>
      </c>
      <c r="CT135" s="1">
        <f t="shared" si="140"/>
        <v>3.1632E-2</v>
      </c>
      <c r="CU135" s="1">
        <f t="shared" si="142"/>
        <v>3.3241E-2</v>
      </c>
      <c r="CV135" s="1">
        <f t="shared" ref="CV135:CV166" si="143">0.496*B38</f>
        <v>3.4720000000000001E-2</v>
      </c>
      <c r="CW135" s="1">
        <f t="shared" si="110"/>
        <v>3.6089999999999997E-2</v>
      </c>
      <c r="CX135" s="1">
        <f t="shared" si="111"/>
        <v>3.7336000000000001E-2</v>
      </c>
      <c r="CY135" s="1">
        <f t="shared" si="112"/>
        <v>3.84795E-2</v>
      </c>
    </row>
    <row r="136" spans="1:103" x14ac:dyDescent="0.25">
      <c r="A136">
        <f t="shared" si="141"/>
        <v>2081</v>
      </c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f t="shared" si="117"/>
        <v>0</v>
      </c>
      <c r="AR136" s="1">
        <v>0</v>
      </c>
      <c r="AS136" s="1">
        <v>0</v>
      </c>
      <c r="AT136" s="1">
        <v>1.2199999999999999E-3</v>
      </c>
      <c r="AU136" s="1">
        <v>1.2199999999999999E-3</v>
      </c>
      <c r="AV136" s="1">
        <v>1.2199999999999999E-3</v>
      </c>
      <c r="AW136" s="1">
        <v>1.2199999999999999E-3</v>
      </c>
      <c r="AX136" s="1">
        <v>1.2199999999999999E-3</v>
      </c>
      <c r="AY136" s="1">
        <v>2.4399999999999999E-3</v>
      </c>
      <c r="AZ136" s="1">
        <v>2.4399999999999999E-3</v>
      </c>
      <c r="BA136" s="1">
        <v>2.4399999999999999E-3</v>
      </c>
      <c r="BB136" s="1">
        <v>2.4399999999999999E-3</v>
      </c>
      <c r="BC136" s="1">
        <v>2.4399999999999999E-3</v>
      </c>
      <c r="BD136" s="1">
        <v>2.4399999999999999E-3</v>
      </c>
      <c r="BE136" s="1">
        <v>2.4399999999999999E-3</v>
      </c>
      <c r="BF136" s="1">
        <v>3.6600000000000001E-3</v>
      </c>
      <c r="BG136" s="1">
        <v>3.6600000000000001E-3</v>
      </c>
      <c r="BH136" s="1">
        <v>3.6600000000000001E-3</v>
      </c>
      <c r="BI136" s="1">
        <v>4.8799999999999998E-3</v>
      </c>
      <c r="BJ136" s="1">
        <v>4.8799999999999998E-3</v>
      </c>
      <c r="BK136" s="1">
        <v>4.8799999999999998E-3</v>
      </c>
      <c r="BL136" s="1">
        <v>6.1000000000000004E-3</v>
      </c>
      <c r="BM136" s="1">
        <v>6.1000000000000004E-3</v>
      </c>
      <c r="BN136" s="1">
        <v>7.3200000000000001E-3</v>
      </c>
      <c r="BO136" s="1">
        <v>7.3200000000000001E-3</v>
      </c>
      <c r="BP136" s="1">
        <v>8.5400000000000007E-3</v>
      </c>
      <c r="BQ136" s="1">
        <f t="shared" si="78"/>
        <v>8.3999999999999995E-3</v>
      </c>
      <c r="BR136" s="1">
        <v>9.5999999999999992E-3</v>
      </c>
      <c r="BS136" s="1">
        <v>9.5999999999999992E-3</v>
      </c>
      <c r="BT136" s="1">
        <f t="shared" si="113"/>
        <v>1.0475999999999999E-2</v>
      </c>
      <c r="BU136" s="1">
        <f t="shared" si="114"/>
        <v>1.0161E-2</v>
      </c>
      <c r="BV136" s="1">
        <f t="shared" si="115"/>
        <v>1.095E-2</v>
      </c>
      <c r="BW136" s="1">
        <f t="shared" si="116"/>
        <v>1.0620000000000001E-2</v>
      </c>
      <c r="BX136" s="1">
        <f t="shared" si="118"/>
        <v>1.133528E-2</v>
      </c>
      <c r="BY136" s="1">
        <f t="shared" si="119"/>
        <v>1.1988E-2</v>
      </c>
      <c r="BZ136" s="1">
        <f t="shared" si="120"/>
        <v>1.2596999999999999E-2</v>
      </c>
      <c r="CA136" s="1">
        <f t="shared" si="121"/>
        <v>1.316E-2</v>
      </c>
      <c r="CB136" s="1">
        <f t="shared" si="122"/>
        <v>1.3679999999999999E-2</v>
      </c>
      <c r="CC136" s="1">
        <f t="shared" si="123"/>
        <v>1.41584E-2</v>
      </c>
      <c r="CD136" s="1">
        <f t="shared" si="124"/>
        <v>1.4591100000000001E-2</v>
      </c>
      <c r="CE136" s="1">
        <f t="shared" si="125"/>
        <v>1.4536799999999999E-2</v>
      </c>
      <c r="CF136" s="1">
        <f t="shared" si="126"/>
        <v>1.5344399999999999E-2</v>
      </c>
      <c r="CG136" s="1">
        <f t="shared" si="127"/>
        <v>1.5668000000000001E-2</v>
      </c>
      <c r="CH136" s="1">
        <f t="shared" si="128"/>
        <v>1.6717799999999998E-2</v>
      </c>
      <c r="CI136" s="1">
        <f t="shared" si="129"/>
        <v>1.7687999999999999E-2</v>
      </c>
      <c r="CJ136" s="1">
        <f t="shared" si="130"/>
        <v>1.858974E-2</v>
      </c>
      <c r="CK136" s="1">
        <f t="shared" si="131"/>
        <v>1.9418000000000001E-2</v>
      </c>
      <c r="CL136" s="1">
        <f t="shared" si="132"/>
        <v>2.0180999999999998E-2</v>
      </c>
      <c r="CM136" s="1">
        <f t="shared" si="133"/>
        <v>2.0879999999999999E-2</v>
      </c>
      <c r="CN136" s="1">
        <f t="shared" si="134"/>
        <v>2.1518600000000002E-2</v>
      </c>
      <c r="CO136" s="1">
        <f t="shared" si="135"/>
        <v>2.2100399999999999E-2</v>
      </c>
      <c r="CP136" s="1">
        <f t="shared" si="136"/>
        <v>2.2629E-2</v>
      </c>
      <c r="CQ136" s="1">
        <f t="shared" si="137"/>
        <v>2.3108E-2</v>
      </c>
      <c r="CR136" s="1">
        <f t="shared" si="138"/>
        <v>2.52135E-2</v>
      </c>
      <c r="CS136" s="1">
        <f t="shared" si="139"/>
        <v>2.7175000000000001E-2</v>
      </c>
      <c r="CT136" s="1">
        <f t="shared" si="140"/>
        <v>2.8996000000000001E-2</v>
      </c>
      <c r="CU136" s="1">
        <f t="shared" si="142"/>
        <v>3.0683999999999996E-2</v>
      </c>
      <c r="CV136" s="1">
        <f t="shared" si="143"/>
        <v>3.2239999999999998E-2</v>
      </c>
      <c r="CW136" s="1">
        <f t="shared" ref="CW136:CW167" si="144">0.4812*B38</f>
        <v>3.3684000000000006E-2</v>
      </c>
      <c r="CX136" s="1">
        <f t="shared" si="111"/>
        <v>3.5002499999999999E-2</v>
      </c>
      <c r="CY136" s="1">
        <f t="shared" si="112"/>
        <v>3.6215999999999998E-2</v>
      </c>
    </row>
    <row r="137" spans="1:103" x14ac:dyDescent="0.25">
      <c r="A137">
        <f t="shared" si="141"/>
        <v>2082</v>
      </c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f t="shared" si="117"/>
        <v>0</v>
      </c>
      <c r="AR137" s="1">
        <v>0</v>
      </c>
      <c r="AS137" s="1">
        <v>0</v>
      </c>
      <c r="AT137" s="1">
        <v>0</v>
      </c>
      <c r="AU137" s="1">
        <v>1.2199999999999999E-3</v>
      </c>
      <c r="AV137" s="1">
        <v>1.2199999999999999E-3</v>
      </c>
      <c r="AW137" s="1">
        <v>1.2199999999999999E-3</v>
      </c>
      <c r="AX137" s="1">
        <v>1.2199999999999999E-3</v>
      </c>
      <c r="AY137" s="1">
        <v>1.2199999999999999E-3</v>
      </c>
      <c r="AZ137" s="1">
        <v>2.4399999999999999E-3</v>
      </c>
      <c r="BA137" s="1">
        <v>2.4399999999999999E-3</v>
      </c>
      <c r="BB137" s="1">
        <v>2.4399999999999999E-3</v>
      </c>
      <c r="BC137" s="1">
        <v>2.4399999999999999E-3</v>
      </c>
      <c r="BD137" s="1">
        <v>2.4399999999999999E-3</v>
      </c>
      <c r="BE137" s="1">
        <v>2.4399999999999999E-3</v>
      </c>
      <c r="BF137" s="1">
        <v>2.4399999999999999E-3</v>
      </c>
      <c r="BG137" s="1">
        <v>3.6600000000000001E-3</v>
      </c>
      <c r="BH137" s="1">
        <v>3.6600000000000001E-3</v>
      </c>
      <c r="BI137" s="1">
        <v>3.6600000000000001E-3</v>
      </c>
      <c r="BJ137" s="1">
        <v>4.8799999999999998E-3</v>
      </c>
      <c r="BK137" s="1">
        <v>4.8799999999999998E-3</v>
      </c>
      <c r="BL137" s="1">
        <v>4.8799999999999998E-3</v>
      </c>
      <c r="BM137" s="1">
        <v>6.1000000000000004E-3</v>
      </c>
      <c r="BN137" s="1">
        <v>6.1000000000000004E-3</v>
      </c>
      <c r="BO137" s="1">
        <v>7.3200000000000001E-3</v>
      </c>
      <c r="BP137" s="1">
        <v>7.3200000000000001E-3</v>
      </c>
      <c r="BQ137" s="1">
        <f t="shared" ref="BQ137:BQ171" si="145">1.2*B71</f>
        <v>8.3999999999999995E-3</v>
      </c>
      <c r="BR137" s="1">
        <v>8.3999999999999995E-3</v>
      </c>
      <c r="BS137" s="1">
        <v>9.5999999999999992E-3</v>
      </c>
      <c r="BT137" s="1">
        <f t="shared" si="113"/>
        <v>9.3119999999999991E-3</v>
      </c>
      <c r="BU137" s="1">
        <f t="shared" si="114"/>
        <v>1.0161E-2</v>
      </c>
      <c r="BV137" s="1">
        <f t="shared" si="115"/>
        <v>9.8549999999999992E-3</v>
      </c>
      <c r="BW137" s="1">
        <f t="shared" si="116"/>
        <v>1.0620000000000001E-2</v>
      </c>
      <c r="BX137" s="1">
        <f t="shared" si="118"/>
        <v>1.0304800000000001E-2</v>
      </c>
      <c r="BY137" s="1">
        <f t="shared" si="119"/>
        <v>1.0988999999999999E-2</v>
      </c>
      <c r="BZ137" s="1">
        <f t="shared" si="120"/>
        <v>1.1627999999999999E-2</v>
      </c>
      <c r="CA137" s="1">
        <f t="shared" si="121"/>
        <v>1.2219999999999998E-2</v>
      </c>
      <c r="CB137" s="1">
        <f t="shared" si="122"/>
        <v>1.2768000000000002E-2</v>
      </c>
      <c r="CC137" s="1">
        <f t="shared" si="123"/>
        <v>1.3273500000000001E-2</v>
      </c>
      <c r="CD137" s="1">
        <f t="shared" si="124"/>
        <v>1.37328E-2</v>
      </c>
      <c r="CE137" s="1">
        <f t="shared" si="125"/>
        <v>1.37292E-2</v>
      </c>
      <c r="CF137" s="1">
        <f t="shared" si="126"/>
        <v>1.4536799999999999E-2</v>
      </c>
      <c r="CG137" s="1">
        <f t="shared" si="127"/>
        <v>1.48846E-2</v>
      </c>
      <c r="CH137" s="1">
        <f t="shared" si="128"/>
        <v>1.5198000000000001E-2</v>
      </c>
      <c r="CI137" s="1">
        <f t="shared" si="129"/>
        <v>1.6213999999999999E-2</v>
      </c>
      <c r="CJ137" s="1">
        <f t="shared" si="130"/>
        <v>1.715976E-2</v>
      </c>
      <c r="CK137" s="1">
        <f t="shared" si="131"/>
        <v>1.8030999999999998E-2</v>
      </c>
      <c r="CL137" s="1">
        <f t="shared" si="132"/>
        <v>1.8835600000000001E-2</v>
      </c>
      <c r="CM137" s="1">
        <f t="shared" si="133"/>
        <v>1.9574999999999999E-2</v>
      </c>
      <c r="CN137" s="1">
        <f t="shared" si="134"/>
        <v>2.0252800000000001E-2</v>
      </c>
      <c r="CO137" s="1">
        <f t="shared" si="135"/>
        <v>2.0872600000000002E-2</v>
      </c>
      <c r="CP137" s="1">
        <f t="shared" si="136"/>
        <v>2.1437999999999999E-2</v>
      </c>
      <c r="CQ137" s="1">
        <f t="shared" si="137"/>
        <v>2.1952599999999999E-2</v>
      </c>
      <c r="CR137" s="1">
        <f t="shared" si="138"/>
        <v>2.2412000000000001E-2</v>
      </c>
      <c r="CS137" s="1">
        <f t="shared" si="139"/>
        <v>2.4457499999999997E-2</v>
      </c>
      <c r="CT137" s="1">
        <f t="shared" si="140"/>
        <v>2.6360000000000001E-2</v>
      </c>
      <c r="CU137" s="1">
        <f t="shared" si="142"/>
        <v>2.8126999999999999E-2</v>
      </c>
      <c r="CV137" s="1">
        <f t="shared" si="143"/>
        <v>2.9759999999999998E-2</v>
      </c>
      <c r="CW137" s="1">
        <f t="shared" si="144"/>
        <v>3.1278E-2</v>
      </c>
      <c r="CX137" s="1">
        <f t="shared" ref="CX137:CX168" si="146">0.4667*B38</f>
        <v>3.2669000000000004E-2</v>
      </c>
      <c r="CY137" s="1">
        <f t="shared" si="112"/>
        <v>3.3952499999999997E-2</v>
      </c>
    </row>
    <row r="138" spans="1:103" x14ac:dyDescent="0.25">
      <c r="A138">
        <f t="shared" si="141"/>
        <v>2083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f t="shared" si="117"/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1.2199999999999999E-3</v>
      </c>
      <c r="AW138" s="1">
        <v>1.2199999999999999E-3</v>
      </c>
      <c r="AX138" s="1">
        <v>1.2199999999999999E-3</v>
      </c>
      <c r="AY138" s="1">
        <v>1.2199999999999999E-3</v>
      </c>
      <c r="AZ138" s="1">
        <v>1.2199999999999999E-3</v>
      </c>
      <c r="BA138" s="1">
        <v>2.4399999999999999E-3</v>
      </c>
      <c r="BB138" s="1">
        <v>2.4399999999999999E-3</v>
      </c>
      <c r="BC138" s="1">
        <v>2.4399999999999999E-3</v>
      </c>
      <c r="BD138" s="1">
        <v>2.4399999999999999E-3</v>
      </c>
      <c r="BE138" s="1">
        <v>2.4399999999999999E-3</v>
      </c>
      <c r="BF138" s="1">
        <v>2.4399999999999999E-3</v>
      </c>
      <c r="BG138" s="1">
        <v>2.4399999999999999E-3</v>
      </c>
      <c r="BH138" s="1">
        <v>3.6600000000000001E-3</v>
      </c>
      <c r="BI138" s="1">
        <v>3.6600000000000001E-3</v>
      </c>
      <c r="BJ138" s="1">
        <v>3.6600000000000001E-3</v>
      </c>
      <c r="BK138" s="1">
        <v>4.8799999999999998E-3</v>
      </c>
      <c r="BL138" s="1">
        <v>4.8799999999999998E-3</v>
      </c>
      <c r="BM138" s="1">
        <v>4.8799999999999998E-3</v>
      </c>
      <c r="BN138" s="1">
        <v>6.1000000000000004E-3</v>
      </c>
      <c r="BO138" s="1">
        <v>6.1000000000000004E-3</v>
      </c>
      <c r="BP138" s="1">
        <v>7.3200000000000001E-3</v>
      </c>
      <c r="BQ138" s="1">
        <f t="shared" si="145"/>
        <v>7.1999999999999998E-3</v>
      </c>
      <c r="BR138" s="1">
        <v>8.3999999999999995E-3</v>
      </c>
      <c r="BS138" s="1">
        <v>8.3999999999999995E-3</v>
      </c>
      <c r="BT138" s="1">
        <f t="shared" si="113"/>
        <v>9.3119999999999991E-3</v>
      </c>
      <c r="BU138" s="1">
        <f t="shared" si="114"/>
        <v>9.0320000000000001E-3</v>
      </c>
      <c r="BV138" s="1">
        <f t="shared" si="115"/>
        <v>9.8549999999999992E-3</v>
      </c>
      <c r="BW138" s="1">
        <f t="shared" si="116"/>
        <v>9.5580000000000005E-3</v>
      </c>
      <c r="BX138" s="1">
        <f t="shared" si="118"/>
        <v>1.0304800000000001E-2</v>
      </c>
      <c r="BY138" s="1">
        <f t="shared" si="119"/>
        <v>9.9900000000000006E-3</v>
      </c>
      <c r="BZ138" s="1">
        <f t="shared" si="120"/>
        <v>1.0658999999999998E-2</v>
      </c>
      <c r="CA138" s="1">
        <f t="shared" si="121"/>
        <v>1.128E-2</v>
      </c>
      <c r="CB138" s="1">
        <f t="shared" si="122"/>
        <v>1.1856E-2</v>
      </c>
      <c r="CC138" s="1">
        <f t="shared" si="123"/>
        <v>1.2388600000000001E-2</v>
      </c>
      <c r="CD138" s="1">
        <f t="shared" si="124"/>
        <v>1.2874499999999999E-2</v>
      </c>
      <c r="CE138" s="1">
        <f t="shared" si="125"/>
        <v>1.29216E-2</v>
      </c>
      <c r="CF138" s="1">
        <f t="shared" si="126"/>
        <v>1.37292E-2</v>
      </c>
      <c r="CG138" s="1">
        <f t="shared" si="127"/>
        <v>1.4101199999999999E-2</v>
      </c>
      <c r="CH138" s="1">
        <f t="shared" si="128"/>
        <v>1.4438100000000001E-2</v>
      </c>
      <c r="CI138" s="1">
        <f t="shared" si="129"/>
        <v>1.474E-2</v>
      </c>
      <c r="CJ138" s="1">
        <f t="shared" si="130"/>
        <v>1.5729779999999999E-2</v>
      </c>
      <c r="CK138" s="1">
        <f t="shared" si="131"/>
        <v>1.6643999999999999E-2</v>
      </c>
      <c r="CL138" s="1">
        <f t="shared" si="132"/>
        <v>1.7490199999999997E-2</v>
      </c>
      <c r="CM138" s="1">
        <f t="shared" si="133"/>
        <v>1.8269999999999998E-2</v>
      </c>
      <c r="CN138" s="1">
        <f t="shared" si="134"/>
        <v>1.8987E-2</v>
      </c>
      <c r="CO138" s="1">
        <f t="shared" si="135"/>
        <v>1.96448E-2</v>
      </c>
      <c r="CP138" s="1">
        <f t="shared" si="136"/>
        <v>2.0247000000000001E-2</v>
      </c>
      <c r="CQ138" s="1">
        <f t="shared" si="137"/>
        <v>2.0797199999999998E-2</v>
      </c>
      <c r="CR138" s="1">
        <f t="shared" si="138"/>
        <v>2.1291399999999999E-2</v>
      </c>
      <c r="CS138" s="1">
        <f t="shared" si="139"/>
        <v>2.1739999999999999E-2</v>
      </c>
      <c r="CT138" s="1">
        <f t="shared" si="140"/>
        <v>2.3723999999999999E-2</v>
      </c>
      <c r="CU138" s="1">
        <f t="shared" si="142"/>
        <v>2.5569999999999999E-2</v>
      </c>
      <c r="CV138" s="1">
        <f t="shared" si="143"/>
        <v>2.7279999999999999E-2</v>
      </c>
      <c r="CW138" s="1">
        <f t="shared" si="144"/>
        <v>2.8871999999999998E-2</v>
      </c>
      <c r="CX138" s="1">
        <f t="shared" si="146"/>
        <v>3.0335500000000001E-2</v>
      </c>
      <c r="CY138" s="1">
        <f t="shared" ref="CY138:CY169" si="147">0.4527*B38</f>
        <v>3.1689000000000002E-2</v>
      </c>
    </row>
    <row r="139" spans="1:103" x14ac:dyDescent="0.25">
      <c r="A139">
        <f t="shared" si="141"/>
        <v>2084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f t="shared" si="117"/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1.2199999999999999E-3</v>
      </c>
      <c r="AX139" s="1">
        <v>1.2199999999999999E-3</v>
      </c>
      <c r="AY139" s="1">
        <v>1.2199999999999999E-3</v>
      </c>
      <c r="AZ139" s="1">
        <v>1.2199999999999999E-3</v>
      </c>
      <c r="BA139" s="1">
        <v>1.2199999999999999E-3</v>
      </c>
      <c r="BB139" s="1">
        <v>2.4399999999999999E-3</v>
      </c>
      <c r="BC139" s="1">
        <v>2.4399999999999999E-3</v>
      </c>
      <c r="BD139" s="1">
        <v>2.4399999999999999E-3</v>
      </c>
      <c r="BE139" s="1">
        <v>2.4399999999999999E-3</v>
      </c>
      <c r="BF139" s="1">
        <v>2.4399999999999999E-3</v>
      </c>
      <c r="BG139" s="1">
        <v>2.4399999999999999E-3</v>
      </c>
      <c r="BH139" s="1">
        <v>2.4399999999999999E-3</v>
      </c>
      <c r="BI139" s="1">
        <v>3.6600000000000001E-3</v>
      </c>
      <c r="BJ139" s="1">
        <v>3.6600000000000001E-3</v>
      </c>
      <c r="BK139" s="1">
        <v>3.6600000000000001E-3</v>
      </c>
      <c r="BL139" s="1">
        <v>4.8799999999999998E-3</v>
      </c>
      <c r="BM139" s="1">
        <v>4.8799999999999998E-3</v>
      </c>
      <c r="BN139" s="1">
        <v>4.8799999999999998E-3</v>
      </c>
      <c r="BO139" s="1">
        <v>6.1000000000000004E-3</v>
      </c>
      <c r="BP139" s="1">
        <v>6.1000000000000004E-3</v>
      </c>
      <c r="BQ139" s="1">
        <f t="shared" si="145"/>
        <v>7.1999999999999998E-3</v>
      </c>
      <c r="BR139" s="1">
        <v>7.1999999999999998E-3</v>
      </c>
      <c r="BS139" s="1">
        <v>8.3999999999999995E-3</v>
      </c>
      <c r="BT139" s="1">
        <f t="shared" ref="BT139:BT170" si="148">1.164*B70</f>
        <v>8.147999999999999E-3</v>
      </c>
      <c r="BU139" s="1">
        <f t="shared" si="114"/>
        <v>9.0320000000000001E-3</v>
      </c>
      <c r="BV139" s="1">
        <f t="shared" si="115"/>
        <v>8.7600000000000004E-3</v>
      </c>
      <c r="BW139" s="1">
        <f t="shared" si="116"/>
        <v>9.5580000000000005E-3</v>
      </c>
      <c r="BX139" s="1">
        <f t="shared" si="118"/>
        <v>9.2743199999999991E-3</v>
      </c>
      <c r="BY139" s="1">
        <f t="shared" si="119"/>
        <v>9.9900000000000006E-3</v>
      </c>
      <c r="BZ139" s="1">
        <f t="shared" si="120"/>
        <v>9.6900000000000007E-3</v>
      </c>
      <c r="CA139" s="1">
        <f t="shared" si="121"/>
        <v>1.0339999999999998E-2</v>
      </c>
      <c r="CB139" s="1">
        <f t="shared" si="122"/>
        <v>1.0944000000000001E-2</v>
      </c>
      <c r="CC139" s="1">
        <f t="shared" si="123"/>
        <v>1.15037E-2</v>
      </c>
      <c r="CD139" s="1">
        <f t="shared" si="124"/>
        <v>1.2016199999999999E-2</v>
      </c>
      <c r="CE139" s="1">
        <f t="shared" si="125"/>
        <v>1.2114E-2</v>
      </c>
      <c r="CF139" s="1">
        <f t="shared" si="126"/>
        <v>1.29216E-2</v>
      </c>
      <c r="CG139" s="1">
        <f t="shared" si="127"/>
        <v>1.3317800000000001E-2</v>
      </c>
      <c r="CH139" s="1">
        <f t="shared" si="128"/>
        <v>1.36782E-2</v>
      </c>
      <c r="CI139" s="1">
        <f t="shared" si="129"/>
        <v>1.4003E-2</v>
      </c>
      <c r="CJ139" s="1">
        <f t="shared" si="130"/>
        <v>1.4299800000000001E-2</v>
      </c>
      <c r="CK139" s="1">
        <f t="shared" si="131"/>
        <v>1.5257E-2</v>
      </c>
      <c r="CL139" s="1">
        <f t="shared" si="132"/>
        <v>1.6144800000000001E-2</v>
      </c>
      <c r="CM139" s="1">
        <f t="shared" si="133"/>
        <v>1.6964999999999997E-2</v>
      </c>
      <c r="CN139" s="1">
        <f t="shared" si="134"/>
        <v>1.7721199999999999E-2</v>
      </c>
      <c r="CO139" s="1">
        <f t="shared" si="135"/>
        <v>1.8416999999999999E-2</v>
      </c>
      <c r="CP139" s="1">
        <f t="shared" si="136"/>
        <v>1.9056E-2</v>
      </c>
      <c r="CQ139" s="1">
        <f t="shared" si="137"/>
        <v>1.9641800000000001E-2</v>
      </c>
      <c r="CR139" s="1">
        <f t="shared" si="138"/>
        <v>2.0170799999999999E-2</v>
      </c>
      <c r="CS139" s="1">
        <f t="shared" si="139"/>
        <v>2.0652999999999998E-2</v>
      </c>
      <c r="CT139" s="1">
        <f t="shared" si="140"/>
        <v>2.1087999999999999E-2</v>
      </c>
      <c r="CU139" s="1">
        <f t="shared" si="142"/>
        <v>2.3012999999999999E-2</v>
      </c>
      <c r="CV139" s="1">
        <f t="shared" si="143"/>
        <v>2.4800000000000003E-2</v>
      </c>
      <c r="CW139" s="1">
        <f t="shared" si="144"/>
        <v>2.6466E-2</v>
      </c>
      <c r="CX139" s="1">
        <f t="shared" si="146"/>
        <v>2.8001999999999999E-2</v>
      </c>
      <c r="CY139" s="1">
        <f t="shared" si="147"/>
        <v>2.94255E-2</v>
      </c>
    </row>
    <row r="140" spans="1:103" x14ac:dyDescent="0.25">
      <c r="A140">
        <f t="shared" si="141"/>
        <v>2085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f t="shared" si="117"/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1.2199999999999999E-3</v>
      </c>
      <c r="AY140" s="1">
        <v>1.2199999999999999E-3</v>
      </c>
      <c r="AZ140" s="1">
        <v>1.2199999999999999E-3</v>
      </c>
      <c r="BA140" s="1">
        <v>1.2199999999999999E-3</v>
      </c>
      <c r="BB140" s="1">
        <v>1.2199999999999999E-3</v>
      </c>
      <c r="BC140" s="1">
        <v>2.4399999999999999E-3</v>
      </c>
      <c r="BD140" s="1">
        <v>2.4399999999999999E-3</v>
      </c>
      <c r="BE140" s="1">
        <v>2.4399999999999999E-3</v>
      </c>
      <c r="BF140" s="1">
        <v>2.4399999999999999E-3</v>
      </c>
      <c r="BG140" s="1">
        <v>2.4399999999999999E-3</v>
      </c>
      <c r="BH140" s="1">
        <v>2.4399999999999999E-3</v>
      </c>
      <c r="BI140" s="1">
        <v>2.4399999999999999E-3</v>
      </c>
      <c r="BJ140" s="1">
        <v>3.6600000000000001E-3</v>
      </c>
      <c r="BK140" s="1">
        <v>3.6600000000000001E-3</v>
      </c>
      <c r="BL140" s="1">
        <v>3.6600000000000001E-3</v>
      </c>
      <c r="BM140" s="1">
        <v>4.8799999999999998E-3</v>
      </c>
      <c r="BN140" s="1">
        <v>4.8799999999999998E-3</v>
      </c>
      <c r="BO140" s="1">
        <v>4.8799999999999998E-3</v>
      </c>
      <c r="BP140" s="1">
        <v>6.1000000000000004E-3</v>
      </c>
      <c r="BQ140" s="1">
        <f t="shared" si="145"/>
        <v>6.0000000000000001E-3</v>
      </c>
      <c r="BR140" s="1">
        <v>7.1999999999999998E-3</v>
      </c>
      <c r="BS140" s="1">
        <v>7.1999999999999998E-3</v>
      </c>
      <c r="BT140" s="1">
        <f t="shared" si="148"/>
        <v>8.147999999999999E-3</v>
      </c>
      <c r="BU140" s="1">
        <f t="shared" ref="BU140:BU171" si="149">1.129*B70</f>
        <v>7.9030000000000003E-3</v>
      </c>
      <c r="BV140" s="1">
        <f t="shared" si="115"/>
        <v>8.7600000000000004E-3</v>
      </c>
      <c r="BW140" s="1">
        <f t="shared" si="116"/>
        <v>8.4960000000000001E-3</v>
      </c>
      <c r="BX140" s="1">
        <f t="shared" si="118"/>
        <v>9.2743199999999991E-3</v>
      </c>
      <c r="BY140" s="1">
        <f t="shared" si="119"/>
        <v>8.990999999999999E-3</v>
      </c>
      <c r="BZ140" s="1">
        <f t="shared" si="120"/>
        <v>9.6900000000000007E-3</v>
      </c>
      <c r="CA140" s="1">
        <f t="shared" si="121"/>
        <v>9.4000000000000004E-3</v>
      </c>
      <c r="CB140" s="1">
        <f t="shared" si="122"/>
        <v>1.0031999999999999E-2</v>
      </c>
      <c r="CC140" s="1">
        <f t="shared" si="123"/>
        <v>1.0618800000000001E-2</v>
      </c>
      <c r="CD140" s="1">
        <f t="shared" si="124"/>
        <v>1.1157899999999998E-2</v>
      </c>
      <c r="CE140" s="1">
        <f t="shared" si="125"/>
        <v>1.1306399999999999E-2</v>
      </c>
      <c r="CF140" s="1">
        <f t="shared" si="126"/>
        <v>1.2114E-2</v>
      </c>
      <c r="CG140" s="1">
        <f t="shared" si="127"/>
        <v>1.2534399999999999E-2</v>
      </c>
      <c r="CH140" s="1">
        <f t="shared" si="128"/>
        <v>1.2918300000000001E-2</v>
      </c>
      <c r="CI140" s="1">
        <f t="shared" si="129"/>
        <v>1.3265999999999998E-2</v>
      </c>
      <c r="CJ140" s="1">
        <f t="shared" si="130"/>
        <v>1.3584809999999999E-2</v>
      </c>
      <c r="CK140" s="1">
        <f t="shared" si="131"/>
        <v>1.387E-2</v>
      </c>
      <c r="CL140" s="1">
        <f t="shared" si="132"/>
        <v>1.4799399999999999E-2</v>
      </c>
      <c r="CM140" s="1">
        <f t="shared" si="133"/>
        <v>1.566E-2</v>
      </c>
      <c r="CN140" s="1">
        <f t="shared" si="134"/>
        <v>1.6455399999999999E-2</v>
      </c>
      <c r="CO140" s="1">
        <f t="shared" si="135"/>
        <v>1.7189200000000002E-2</v>
      </c>
      <c r="CP140" s="1">
        <f t="shared" si="136"/>
        <v>1.7864999999999999E-2</v>
      </c>
      <c r="CQ140" s="1">
        <f t="shared" si="137"/>
        <v>1.84864E-2</v>
      </c>
      <c r="CR140" s="1">
        <f t="shared" si="138"/>
        <v>1.9050200000000003E-2</v>
      </c>
      <c r="CS140" s="1">
        <f t="shared" si="139"/>
        <v>1.9565999999999997E-2</v>
      </c>
      <c r="CT140" s="1">
        <f t="shared" si="140"/>
        <v>2.0033599999999999E-2</v>
      </c>
      <c r="CU140" s="1">
        <f t="shared" si="142"/>
        <v>2.0455999999999998E-2</v>
      </c>
      <c r="CV140" s="1">
        <f t="shared" si="143"/>
        <v>2.232E-2</v>
      </c>
      <c r="CW140" s="1">
        <f t="shared" si="144"/>
        <v>2.4060000000000002E-2</v>
      </c>
      <c r="CX140" s="1">
        <f t="shared" si="146"/>
        <v>2.56685E-2</v>
      </c>
      <c r="CY140" s="1">
        <f t="shared" si="147"/>
        <v>2.7161999999999999E-2</v>
      </c>
    </row>
    <row r="141" spans="1:103" x14ac:dyDescent="0.25">
      <c r="A141">
        <f t="shared" si="141"/>
        <v>2086</v>
      </c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>
        <v>0</v>
      </c>
      <c r="AN141" s="1">
        <v>0</v>
      </c>
      <c r="AO141" s="1">
        <v>0</v>
      </c>
      <c r="AP141" s="1">
        <v>0</v>
      </c>
      <c r="AQ141" s="1">
        <f t="shared" si="117"/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1.2199999999999999E-3</v>
      </c>
      <c r="AZ141" s="1">
        <v>1.2199999999999999E-3</v>
      </c>
      <c r="BA141" s="1">
        <v>1.2199999999999999E-3</v>
      </c>
      <c r="BB141" s="1">
        <v>1.2199999999999999E-3</v>
      </c>
      <c r="BC141" s="1">
        <v>1.2199999999999999E-3</v>
      </c>
      <c r="BD141" s="1">
        <v>2.4399999999999999E-3</v>
      </c>
      <c r="BE141" s="1">
        <v>2.4399999999999999E-3</v>
      </c>
      <c r="BF141" s="1">
        <v>2.4399999999999999E-3</v>
      </c>
      <c r="BG141" s="1">
        <v>2.4399999999999999E-3</v>
      </c>
      <c r="BH141" s="1">
        <v>2.4399999999999999E-3</v>
      </c>
      <c r="BI141" s="1">
        <v>2.4399999999999999E-3</v>
      </c>
      <c r="BJ141" s="1">
        <v>2.4399999999999999E-3</v>
      </c>
      <c r="BK141" s="1">
        <v>3.6600000000000001E-3</v>
      </c>
      <c r="BL141" s="1">
        <v>3.6600000000000001E-3</v>
      </c>
      <c r="BM141" s="1">
        <v>3.6600000000000001E-3</v>
      </c>
      <c r="BN141" s="1">
        <v>4.8799999999999998E-3</v>
      </c>
      <c r="BO141" s="1">
        <v>4.8799999999999998E-3</v>
      </c>
      <c r="BP141" s="1">
        <v>4.8799999999999998E-3</v>
      </c>
      <c r="BQ141" s="1">
        <f t="shared" si="145"/>
        <v>6.0000000000000001E-3</v>
      </c>
      <c r="BR141" s="1">
        <v>6.0000000000000001E-3</v>
      </c>
      <c r="BS141" s="1">
        <v>7.1999999999999998E-3</v>
      </c>
      <c r="BT141" s="1">
        <f t="shared" si="148"/>
        <v>6.9839999999999998E-3</v>
      </c>
      <c r="BU141" s="1">
        <f t="shared" si="149"/>
        <v>7.9030000000000003E-3</v>
      </c>
      <c r="BV141" s="1">
        <f t="shared" ref="BV141:BV172" si="150">1.095*B70</f>
        <v>7.6649999999999999E-3</v>
      </c>
      <c r="BW141" s="1">
        <f t="shared" si="116"/>
        <v>8.4960000000000001E-3</v>
      </c>
      <c r="BX141" s="1">
        <f t="shared" si="118"/>
        <v>8.2438400000000005E-3</v>
      </c>
      <c r="BY141" s="1">
        <f t="shared" si="119"/>
        <v>8.990999999999999E-3</v>
      </c>
      <c r="BZ141" s="1">
        <f t="shared" si="120"/>
        <v>8.7209999999999996E-3</v>
      </c>
      <c r="CA141" s="1">
        <f t="shared" si="121"/>
        <v>9.4000000000000004E-3</v>
      </c>
      <c r="CB141" s="1">
        <f t="shared" si="122"/>
        <v>9.1200000000000014E-3</v>
      </c>
      <c r="CC141" s="1">
        <f t="shared" si="123"/>
        <v>9.7339000000000002E-3</v>
      </c>
      <c r="CD141" s="1">
        <f t="shared" si="124"/>
        <v>1.0299599999999999E-2</v>
      </c>
      <c r="CE141" s="1">
        <f t="shared" si="125"/>
        <v>1.0498799999999999E-2</v>
      </c>
      <c r="CF141" s="1">
        <f t="shared" si="126"/>
        <v>1.1306399999999999E-2</v>
      </c>
      <c r="CG141" s="1">
        <f t="shared" si="127"/>
        <v>1.1750999999999999E-2</v>
      </c>
      <c r="CH141" s="1">
        <f t="shared" si="128"/>
        <v>1.21584E-2</v>
      </c>
      <c r="CI141" s="1">
        <f t="shared" si="129"/>
        <v>1.2529E-2</v>
      </c>
      <c r="CJ141" s="1">
        <f t="shared" si="130"/>
        <v>1.2869819999999999E-2</v>
      </c>
      <c r="CK141" s="1">
        <f t="shared" si="131"/>
        <v>1.3176499999999999E-2</v>
      </c>
      <c r="CL141" s="1">
        <f t="shared" si="132"/>
        <v>1.3453999999999999E-2</v>
      </c>
      <c r="CM141" s="1">
        <f t="shared" si="133"/>
        <v>1.4354999999999998E-2</v>
      </c>
      <c r="CN141" s="1">
        <f t="shared" si="134"/>
        <v>1.5189600000000001E-2</v>
      </c>
      <c r="CO141" s="1">
        <f t="shared" si="135"/>
        <v>1.5961400000000001E-2</v>
      </c>
      <c r="CP141" s="1">
        <f t="shared" si="136"/>
        <v>1.6674000000000001E-2</v>
      </c>
      <c r="CQ141" s="1">
        <f t="shared" si="137"/>
        <v>1.7330999999999999E-2</v>
      </c>
      <c r="CR141" s="1">
        <f t="shared" si="138"/>
        <v>1.79296E-2</v>
      </c>
      <c r="CS141" s="1">
        <f t="shared" si="139"/>
        <v>1.8479000000000002E-2</v>
      </c>
      <c r="CT141" s="1">
        <f t="shared" si="140"/>
        <v>1.8979199999999998E-2</v>
      </c>
      <c r="CU141" s="1">
        <f t="shared" si="142"/>
        <v>1.9433199999999998E-2</v>
      </c>
      <c r="CV141" s="1">
        <f t="shared" si="143"/>
        <v>1.984E-2</v>
      </c>
      <c r="CW141" s="1">
        <f t="shared" si="144"/>
        <v>2.1654E-2</v>
      </c>
      <c r="CX141" s="1">
        <f t="shared" si="146"/>
        <v>2.3335000000000002E-2</v>
      </c>
      <c r="CY141" s="1">
        <f t="shared" si="147"/>
        <v>2.48985E-2</v>
      </c>
    </row>
    <row r="142" spans="1:103" x14ac:dyDescent="0.25">
      <c r="A142">
        <f t="shared" si="141"/>
        <v>2087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>
        <v>0</v>
      </c>
      <c r="AO142" s="1">
        <v>0</v>
      </c>
      <c r="AP142" s="1">
        <v>0</v>
      </c>
      <c r="AQ142" s="1">
        <f t="shared" si="117"/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1.2199999999999999E-3</v>
      </c>
      <c r="BA142" s="1">
        <v>1.2199999999999999E-3</v>
      </c>
      <c r="BB142" s="1">
        <v>1.2199999999999999E-3</v>
      </c>
      <c r="BC142" s="1">
        <v>1.2199999999999999E-3</v>
      </c>
      <c r="BD142" s="1">
        <v>1.2199999999999999E-3</v>
      </c>
      <c r="BE142" s="1">
        <v>2.4399999999999999E-3</v>
      </c>
      <c r="BF142" s="1">
        <v>2.4399999999999999E-3</v>
      </c>
      <c r="BG142" s="1">
        <v>2.4399999999999999E-3</v>
      </c>
      <c r="BH142" s="1">
        <v>2.4399999999999999E-3</v>
      </c>
      <c r="BI142" s="1">
        <v>2.4399999999999999E-3</v>
      </c>
      <c r="BJ142" s="1">
        <v>2.4399999999999999E-3</v>
      </c>
      <c r="BK142" s="1">
        <v>2.4399999999999999E-3</v>
      </c>
      <c r="BL142" s="1">
        <v>3.6600000000000001E-3</v>
      </c>
      <c r="BM142" s="1">
        <v>3.6600000000000001E-3</v>
      </c>
      <c r="BN142" s="1">
        <v>3.6600000000000001E-3</v>
      </c>
      <c r="BO142" s="1">
        <v>4.8799999999999998E-3</v>
      </c>
      <c r="BP142" s="1">
        <v>4.8799999999999998E-3</v>
      </c>
      <c r="BQ142" s="1">
        <f t="shared" si="145"/>
        <v>4.7999999999999996E-3</v>
      </c>
      <c r="BR142" s="1">
        <v>6.0000000000000001E-3</v>
      </c>
      <c r="BS142" s="1">
        <v>6.0000000000000001E-3</v>
      </c>
      <c r="BT142" s="1">
        <f t="shared" si="148"/>
        <v>6.9839999999999998E-3</v>
      </c>
      <c r="BU142" s="1">
        <f t="shared" si="149"/>
        <v>6.7740000000000005E-3</v>
      </c>
      <c r="BV142" s="1">
        <f t="shared" si="150"/>
        <v>7.6649999999999999E-3</v>
      </c>
      <c r="BW142" s="1">
        <f t="shared" ref="BW142:BW173" si="151">1.062*B70</f>
        <v>7.4340000000000005E-3</v>
      </c>
      <c r="BX142" s="1">
        <f t="shared" si="118"/>
        <v>8.2438400000000005E-3</v>
      </c>
      <c r="BY142" s="1">
        <f t="shared" si="119"/>
        <v>7.9920000000000008E-3</v>
      </c>
      <c r="BZ142" s="1">
        <f t="shared" si="120"/>
        <v>8.7209999999999996E-3</v>
      </c>
      <c r="CA142" s="1">
        <f t="shared" si="121"/>
        <v>8.4599999999999988E-3</v>
      </c>
      <c r="CB142" s="1">
        <f t="shared" si="122"/>
        <v>9.1200000000000014E-3</v>
      </c>
      <c r="CC142" s="1">
        <f t="shared" si="123"/>
        <v>8.849000000000001E-3</v>
      </c>
      <c r="CD142" s="1">
        <f t="shared" si="124"/>
        <v>9.4412999999999997E-3</v>
      </c>
      <c r="CE142" s="1">
        <f t="shared" si="125"/>
        <v>9.6912000000000005E-3</v>
      </c>
      <c r="CF142" s="1">
        <f t="shared" si="126"/>
        <v>1.0498799999999999E-2</v>
      </c>
      <c r="CG142" s="1">
        <f t="shared" si="127"/>
        <v>1.0967599999999999E-2</v>
      </c>
      <c r="CH142" s="1">
        <f t="shared" si="128"/>
        <v>1.1398500000000001E-2</v>
      </c>
      <c r="CI142" s="1">
        <f t="shared" si="129"/>
        <v>1.1792E-2</v>
      </c>
      <c r="CJ142" s="1">
        <f t="shared" si="130"/>
        <v>1.2154830000000002E-2</v>
      </c>
      <c r="CK142" s="1">
        <f t="shared" si="131"/>
        <v>1.2482999999999999E-2</v>
      </c>
      <c r="CL142" s="1">
        <f t="shared" si="132"/>
        <v>1.2781299999999999E-2</v>
      </c>
      <c r="CM142" s="1">
        <f t="shared" si="133"/>
        <v>1.3049999999999999E-2</v>
      </c>
      <c r="CN142" s="1">
        <f t="shared" si="134"/>
        <v>1.39238E-2</v>
      </c>
      <c r="CO142" s="1">
        <f t="shared" si="135"/>
        <v>1.4733599999999999E-2</v>
      </c>
      <c r="CP142" s="1">
        <f t="shared" si="136"/>
        <v>1.5483E-2</v>
      </c>
      <c r="CQ142" s="1">
        <f t="shared" si="137"/>
        <v>1.6175600000000002E-2</v>
      </c>
      <c r="CR142" s="1">
        <f t="shared" si="138"/>
        <v>1.6809000000000001E-2</v>
      </c>
      <c r="CS142" s="1">
        <f t="shared" si="139"/>
        <v>1.7392000000000001E-2</v>
      </c>
      <c r="CT142" s="1">
        <f t="shared" si="140"/>
        <v>1.7924800000000001E-2</v>
      </c>
      <c r="CU142" s="1">
        <f t="shared" si="142"/>
        <v>1.8410399999999997E-2</v>
      </c>
      <c r="CV142" s="1">
        <f t="shared" si="143"/>
        <v>1.8848E-2</v>
      </c>
      <c r="CW142" s="1">
        <f t="shared" si="144"/>
        <v>1.9248000000000001E-2</v>
      </c>
      <c r="CX142" s="1">
        <f t="shared" si="146"/>
        <v>2.1001499999999999E-2</v>
      </c>
      <c r="CY142" s="1">
        <f t="shared" si="147"/>
        <v>2.2635000000000002E-2</v>
      </c>
    </row>
    <row r="143" spans="1:103" x14ac:dyDescent="0.25">
      <c r="A143">
        <f t="shared" si="141"/>
        <v>2088</v>
      </c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>
        <v>0</v>
      </c>
      <c r="AP143" s="1">
        <v>0</v>
      </c>
      <c r="AQ143" s="1">
        <f t="shared" si="117"/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1.2199999999999999E-3</v>
      </c>
      <c r="BB143" s="1">
        <v>1.2199999999999999E-3</v>
      </c>
      <c r="BC143" s="1">
        <v>1.2199999999999999E-3</v>
      </c>
      <c r="BD143" s="1">
        <v>1.2199999999999999E-3</v>
      </c>
      <c r="BE143" s="1">
        <v>1.2199999999999999E-3</v>
      </c>
      <c r="BF143" s="1">
        <v>2.4399999999999999E-3</v>
      </c>
      <c r="BG143" s="1">
        <v>2.4399999999999999E-3</v>
      </c>
      <c r="BH143" s="1">
        <v>2.4399999999999999E-3</v>
      </c>
      <c r="BI143" s="1">
        <v>2.4399999999999999E-3</v>
      </c>
      <c r="BJ143" s="1">
        <v>2.4399999999999999E-3</v>
      </c>
      <c r="BK143" s="1">
        <v>2.4399999999999999E-3</v>
      </c>
      <c r="BL143" s="1">
        <v>2.4399999999999999E-3</v>
      </c>
      <c r="BM143" s="1">
        <v>3.6600000000000001E-3</v>
      </c>
      <c r="BN143" s="1">
        <v>3.6600000000000001E-3</v>
      </c>
      <c r="BO143" s="1">
        <v>3.6600000000000001E-3</v>
      </c>
      <c r="BP143" s="1">
        <v>4.8799999999999998E-3</v>
      </c>
      <c r="BQ143" s="1">
        <f t="shared" si="145"/>
        <v>4.7999999999999996E-3</v>
      </c>
      <c r="BR143" s="1">
        <v>4.7999999999999996E-3</v>
      </c>
      <c r="BS143" s="1">
        <v>6.0000000000000001E-3</v>
      </c>
      <c r="BT143" s="1">
        <f t="shared" si="148"/>
        <v>5.8199999999999997E-3</v>
      </c>
      <c r="BU143" s="1">
        <f t="shared" si="149"/>
        <v>6.7740000000000005E-3</v>
      </c>
      <c r="BV143" s="1">
        <f t="shared" si="150"/>
        <v>6.5700000000000003E-3</v>
      </c>
      <c r="BW143" s="1">
        <f t="shared" si="151"/>
        <v>7.4340000000000005E-3</v>
      </c>
      <c r="BX143" s="1">
        <f t="shared" ref="BX143:BX174" si="152">1.03048*B70</f>
        <v>7.2133600000000003E-3</v>
      </c>
      <c r="BY143" s="1">
        <f t="shared" si="119"/>
        <v>7.9920000000000008E-3</v>
      </c>
      <c r="BZ143" s="1">
        <f t="shared" si="120"/>
        <v>7.7520000000000002E-3</v>
      </c>
      <c r="CA143" s="1">
        <f t="shared" si="121"/>
        <v>8.4599999999999988E-3</v>
      </c>
      <c r="CB143" s="1">
        <f t="shared" si="122"/>
        <v>8.208E-3</v>
      </c>
      <c r="CC143" s="1">
        <f t="shared" si="123"/>
        <v>8.849000000000001E-3</v>
      </c>
      <c r="CD143" s="1">
        <f t="shared" si="124"/>
        <v>8.5830000000000004E-3</v>
      </c>
      <c r="CE143" s="1">
        <f t="shared" si="125"/>
        <v>8.8836000000000002E-3</v>
      </c>
      <c r="CF143" s="1">
        <f t="shared" si="126"/>
        <v>9.6912000000000005E-3</v>
      </c>
      <c r="CG143" s="1">
        <f t="shared" si="127"/>
        <v>1.0184199999999999E-2</v>
      </c>
      <c r="CH143" s="1">
        <f t="shared" si="128"/>
        <v>1.06386E-2</v>
      </c>
      <c r="CI143" s="1">
        <f t="shared" si="129"/>
        <v>1.1054999999999999E-2</v>
      </c>
      <c r="CJ143" s="1">
        <f t="shared" si="130"/>
        <v>1.143984E-2</v>
      </c>
      <c r="CK143" s="1">
        <f t="shared" si="131"/>
        <v>1.1789500000000001E-2</v>
      </c>
      <c r="CL143" s="1">
        <f t="shared" si="132"/>
        <v>1.2108599999999999E-2</v>
      </c>
      <c r="CM143" s="1">
        <f t="shared" si="133"/>
        <v>1.2397499999999999E-2</v>
      </c>
      <c r="CN143" s="1">
        <f t="shared" si="134"/>
        <v>1.2658000000000001E-2</v>
      </c>
      <c r="CO143" s="1">
        <f t="shared" si="135"/>
        <v>1.35058E-2</v>
      </c>
      <c r="CP143" s="1">
        <f t="shared" si="136"/>
        <v>1.4292000000000001E-2</v>
      </c>
      <c r="CQ143" s="1">
        <f t="shared" si="137"/>
        <v>1.5020199999999999E-2</v>
      </c>
      <c r="CR143" s="1">
        <f t="shared" si="138"/>
        <v>1.5688400000000002E-2</v>
      </c>
      <c r="CS143" s="1">
        <f t="shared" si="139"/>
        <v>1.6305E-2</v>
      </c>
      <c r="CT143" s="1">
        <f t="shared" si="140"/>
        <v>1.6870400000000001E-2</v>
      </c>
      <c r="CU143" s="1">
        <f t="shared" si="142"/>
        <v>1.73876E-2</v>
      </c>
      <c r="CV143" s="1">
        <f t="shared" si="143"/>
        <v>1.7855999999999997E-2</v>
      </c>
      <c r="CW143" s="1">
        <f t="shared" si="144"/>
        <v>1.8285599999999999E-2</v>
      </c>
      <c r="CX143" s="1">
        <f t="shared" si="146"/>
        <v>1.8668000000000001E-2</v>
      </c>
      <c r="CY143" s="1">
        <f t="shared" si="147"/>
        <v>2.0371499999999997E-2</v>
      </c>
    </row>
    <row r="144" spans="1:103" x14ac:dyDescent="0.25">
      <c r="A144">
        <f t="shared" si="141"/>
        <v>2089</v>
      </c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>
        <v>0</v>
      </c>
      <c r="AQ144" s="1">
        <f t="shared" si="117"/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1.2199999999999999E-3</v>
      </c>
      <c r="BC144" s="1">
        <v>1.2199999999999999E-3</v>
      </c>
      <c r="BD144" s="1">
        <v>1.2199999999999999E-3</v>
      </c>
      <c r="BE144" s="1">
        <v>1.2199999999999999E-3</v>
      </c>
      <c r="BF144" s="1">
        <v>1.2199999999999999E-3</v>
      </c>
      <c r="BG144" s="1">
        <v>2.4399999999999999E-3</v>
      </c>
      <c r="BH144" s="1">
        <v>2.4399999999999999E-3</v>
      </c>
      <c r="BI144" s="1">
        <v>2.4399999999999999E-3</v>
      </c>
      <c r="BJ144" s="1">
        <v>2.4399999999999999E-3</v>
      </c>
      <c r="BK144" s="1">
        <v>2.4399999999999999E-3</v>
      </c>
      <c r="BL144" s="1">
        <v>2.4399999999999999E-3</v>
      </c>
      <c r="BM144" s="1">
        <v>2.4399999999999999E-3</v>
      </c>
      <c r="BN144" s="1">
        <v>3.6600000000000001E-3</v>
      </c>
      <c r="BO144" s="1">
        <v>3.6600000000000001E-3</v>
      </c>
      <c r="BP144" s="1">
        <v>3.6600000000000001E-3</v>
      </c>
      <c r="BQ144" s="1">
        <f t="shared" si="145"/>
        <v>4.7999999999999996E-3</v>
      </c>
      <c r="BR144" s="1">
        <v>4.7999999999999996E-3</v>
      </c>
      <c r="BS144" s="1">
        <v>4.7999999999999996E-3</v>
      </c>
      <c r="BT144" s="1">
        <f t="shared" si="148"/>
        <v>5.8199999999999997E-3</v>
      </c>
      <c r="BU144" s="1">
        <f t="shared" si="149"/>
        <v>5.6449999999999998E-3</v>
      </c>
      <c r="BV144" s="1">
        <f t="shared" si="150"/>
        <v>6.5700000000000003E-3</v>
      </c>
      <c r="BW144" s="1">
        <f t="shared" si="151"/>
        <v>6.3720000000000001E-3</v>
      </c>
      <c r="BX144" s="1">
        <f t="shared" si="152"/>
        <v>7.2133600000000003E-3</v>
      </c>
      <c r="BY144" s="1">
        <f t="shared" ref="BY144:BY175" si="153">0.999*B70</f>
        <v>6.9930000000000001E-3</v>
      </c>
      <c r="BZ144" s="1">
        <f t="shared" si="120"/>
        <v>7.7520000000000002E-3</v>
      </c>
      <c r="CA144" s="1">
        <f t="shared" si="121"/>
        <v>7.5199999999999998E-3</v>
      </c>
      <c r="CB144" s="1">
        <f t="shared" si="122"/>
        <v>8.208E-3</v>
      </c>
      <c r="CC144" s="1">
        <f t="shared" si="123"/>
        <v>7.9641E-3</v>
      </c>
      <c r="CD144" s="1">
        <f t="shared" si="124"/>
        <v>8.5830000000000004E-3</v>
      </c>
      <c r="CE144" s="1">
        <f t="shared" si="125"/>
        <v>8.0759999999999998E-3</v>
      </c>
      <c r="CF144" s="1">
        <f t="shared" si="126"/>
        <v>8.8836000000000002E-3</v>
      </c>
      <c r="CG144" s="1">
        <f t="shared" si="127"/>
        <v>9.4008000000000008E-3</v>
      </c>
      <c r="CH144" s="1">
        <f t="shared" si="128"/>
        <v>9.8786999999999989E-3</v>
      </c>
      <c r="CI144" s="1">
        <f t="shared" si="129"/>
        <v>1.0318000000000001E-2</v>
      </c>
      <c r="CJ144" s="1">
        <f t="shared" si="130"/>
        <v>1.0724849999999999E-2</v>
      </c>
      <c r="CK144" s="1">
        <f t="shared" si="131"/>
        <v>1.1096E-2</v>
      </c>
      <c r="CL144" s="1">
        <f t="shared" si="132"/>
        <v>1.1435900000000001E-2</v>
      </c>
      <c r="CM144" s="1">
        <f t="shared" si="133"/>
        <v>1.1744999999999998E-2</v>
      </c>
      <c r="CN144" s="1">
        <f t="shared" si="134"/>
        <v>1.20251E-2</v>
      </c>
      <c r="CO144" s="1">
        <f t="shared" si="135"/>
        <v>1.2278000000000001E-2</v>
      </c>
      <c r="CP144" s="1">
        <f t="shared" si="136"/>
        <v>1.3101E-2</v>
      </c>
      <c r="CQ144" s="1">
        <f t="shared" si="137"/>
        <v>1.38648E-2</v>
      </c>
      <c r="CR144" s="1">
        <f t="shared" si="138"/>
        <v>1.4567800000000001E-2</v>
      </c>
      <c r="CS144" s="1">
        <f t="shared" si="139"/>
        <v>1.5218000000000001E-2</v>
      </c>
      <c r="CT144" s="1">
        <f t="shared" si="140"/>
        <v>1.5816E-2</v>
      </c>
      <c r="CU144" s="1">
        <f t="shared" si="142"/>
        <v>1.6364799999999999E-2</v>
      </c>
      <c r="CV144" s="1">
        <f t="shared" si="143"/>
        <v>1.6864000000000001E-2</v>
      </c>
      <c r="CW144" s="1">
        <f t="shared" si="144"/>
        <v>1.73232E-2</v>
      </c>
      <c r="CX144" s="1">
        <f t="shared" si="146"/>
        <v>1.77346E-2</v>
      </c>
      <c r="CY144" s="1">
        <f t="shared" si="147"/>
        <v>1.8107999999999999E-2</v>
      </c>
    </row>
    <row r="145" spans="1:103" x14ac:dyDescent="0.25">
      <c r="A145">
        <f t="shared" si="141"/>
        <v>2090</v>
      </c>
      <c r="B145">
        <v>0</v>
      </c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>
        <f t="shared" si="117"/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1.2199999999999999E-3</v>
      </c>
      <c r="BD145" s="1">
        <v>1.2199999999999999E-3</v>
      </c>
      <c r="BE145" s="1">
        <v>1.2199999999999999E-3</v>
      </c>
      <c r="BF145" s="1">
        <v>1.2199999999999999E-3</v>
      </c>
      <c r="BG145" s="1">
        <v>1.2199999999999999E-3</v>
      </c>
      <c r="BH145" s="1">
        <v>2.4399999999999999E-3</v>
      </c>
      <c r="BI145" s="1">
        <v>2.4399999999999999E-3</v>
      </c>
      <c r="BJ145" s="1">
        <v>2.4399999999999999E-3</v>
      </c>
      <c r="BK145" s="1">
        <v>2.4399999999999999E-3</v>
      </c>
      <c r="BL145" s="1">
        <v>2.4399999999999999E-3</v>
      </c>
      <c r="BM145" s="1">
        <v>2.4399999999999999E-3</v>
      </c>
      <c r="BN145" s="1">
        <v>2.4399999999999999E-3</v>
      </c>
      <c r="BO145" s="1">
        <v>3.6600000000000001E-3</v>
      </c>
      <c r="BP145" s="1">
        <v>3.6600000000000001E-3</v>
      </c>
      <c r="BQ145" s="1">
        <f t="shared" si="145"/>
        <v>3.5999999999999999E-3</v>
      </c>
      <c r="BR145" s="1">
        <v>4.7999999999999996E-3</v>
      </c>
      <c r="BS145" s="1">
        <v>4.7999999999999996E-3</v>
      </c>
      <c r="BT145" s="1">
        <f t="shared" si="148"/>
        <v>4.6559999999999995E-3</v>
      </c>
      <c r="BU145" s="1">
        <f t="shared" si="149"/>
        <v>5.6449999999999998E-3</v>
      </c>
      <c r="BV145" s="1">
        <f t="shared" si="150"/>
        <v>5.4749999999999998E-3</v>
      </c>
      <c r="BW145" s="1">
        <f t="shared" si="151"/>
        <v>6.3720000000000001E-3</v>
      </c>
      <c r="BX145" s="1">
        <f t="shared" si="152"/>
        <v>6.1828800000000008E-3</v>
      </c>
      <c r="BY145" s="1">
        <f t="shared" si="153"/>
        <v>6.9930000000000001E-3</v>
      </c>
      <c r="BZ145" s="1">
        <f t="shared" ref="BZ145:BZ176" si="154">0.969*B70</f>
        <v>6.783E-3</v>
      </c>
      <c r="CA145" s="1">
        <f t="shared" si="121"/>
        <v>7.5199999999999998E-3</v>
      </c>
      <c r="CB145" s="1">
        <f t="shared" si="122"/>
        <v>7.2960000000000004E-3</v>
      </c>
      <c r="CC145" s="1">
        <f t="shared" si="123"/>
        <v>7.9641E-3</v>
      </c>
      <c r="CD145" s="1">
        <f t="shared" si="124"/>
        <v>7.7246999999999993E-3</v>
      </c>
      <c r="CE145" s="1">
        <f t="shared" si="125"/>
        <v>8.0759999999999998E-3</v>
      </c>
      <c r="CF145" s="1">
        <f t="shared" si="126"/>
        <v>8.0759999999999998E-3</v>
      </c>
      <c r="CG145" s="1">
        <f t="shared" si="127"/>
        <v>8.617399999999999E-3</v>
      </c>
      <c r="CH145" s="1">
        <f t="shared" si="128"/>
        <v>9.1187999999999998E-3</v>
      </c>
      <c r="CI145" s="1">
        <f t="shared" si="129"/>
        <v>9.5809999999999992E-3</v>
      </c>
      <c r="CJ145" s="1">
        <f t="shared" si="130"/>
        <v>1.0009860000000001E-2</v>
      </c>
      <c r="CK145" s="1">
        <f t="shared" si="131"/>
        <v>1.04025E-2</v>
      </c>
      <c r="CL145" s="1">
        <f t="shared" si="132"/>
        <v>1.0763199999999999E-2</v>
      </c>
      <c r="CM145" s="1">
        <f t="shared" si="133"/>
        <v>1.10925E-2</v>
      </c>
      <c r="CN145" s="1">
        <f t="shared" si="134"/>
        <v>1.13922E-2</v>
      </c>
      <c r="CO145" s="1">
        <f t="shared" si="135"/>
        <v>1.16641E-2</v>
      </c>
      <c r="CP145" s="1">
        <f t="shared" si="136"/>
        <v>1.191E-2</v>
      </c>
      <c r="CQ145" s="1">
        <f t="shared" si="137"/>
        <v>1.2709399999999999E-2</v>
      </c>
      <c r="CR145" s="1">
        <f t="shared" si="138"/>
        <v>1.3447200000000001E-2</v>
      </c>
      <c r="CS145" s="1">
        <f t="shared" si="139"/>
        <v>1.4130999999999999E-2</v>
      </c>
      <c r="CT145" s="1">
        <f t="shared" si="140"/>
        <v>1.47616E-2</v>
      </c>
      <c r="CU145" s="1">
        <f t="shared" si="142"/>
        <v>1.5341999999999998E-2</v>
      </c>
      <c r="CV145" s="1">
        <f t="shared" si="143"/>
        <v>1.5872000000000001E-2</v>
      </c>
      <c r="CW145" s="1">
        <f t="shared" si="144"/>
        <v>1.6360800000000002E-2</v>
      </c>
      <c r="CX145" s="1">
        <f t="shared" si="146"/>
        <v>1.6801199999999999E-2</v>
      </c>
      <c r="CY145" s="1">
        <f t="shared" si="147"/>
        <v>1.7202599999999998E-2</v>
      </c>
    </row>
    <row r="146" spans="1:103" x14ac:dyDescent="0.25">
      <c r="A146">
        <f t="shared" si="141"/>
        <v>2091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1.2199999999999999E-3</v>
      </c>
      <c r="BE146" s="1">
        <v>1.2199999999999999E-3</v>
      </c>
      <c r="BF146" s="1">
        <v>1.2199999999999999E-3</v>
      </c>
      <c r="BG146" s="1">
        <v>1.2199999999999999E-3</v>
      </c>
      <c r="BH146" s="1">
        <v>1.2199999999999999E-3</v>
      </c>
      <c r="BI146" s="1">
        <v>2.4399999999999999E-3</v>
      </c>
      <c r="BJ146" s="1">
        <v>2.4399999999999999E-3</v>
      </c>
      <c r="BK146" s="1">
        <v>2.4399999999999999E-3</v>
      </c>
      <c r="BL146" s="1">
        <v>2.4399999999999999E-3</v>
      </c>
      <c r="BM146" s="1">
        <v>2.4399999999999999E-3</v>
      </c>
      <c r="BN146" s="1">
        <v>2.4399999999999999E-3</v>
      </c>
      <c r="BO146" s="1">
        <v>2.4399999999999999E-3</v>
      </c>
      <c r="BP146" s="1">
        <v>3.6600000000000001E-3</v>
      </c>
      <c r="BQ146" s="1">
        <f t="shared" si="145"/>
        <v>3.5999999999999999E-3</v>
      </c>
      <c r="BR146" s="1">
        <v>3.5999999999999999E-3</v>
      </c>
      <c r="BS146" s="1">
        <v>4.7999999999999996E-3</v>
      </c>
      <c r="BT146" s="1">
        <f t="shared" si="148"/>
        <v>4.6559999999999995E-3</v>
      </c>
      <c r="BU146" s="1">
        <f t="shared" si="149"/>
        <v>4.516E-3</v>
      </c>
      <c r="BV146" s="1">
        <f t="shared" si="150"/>
        <v>5.4749999999999998E-3</v>
      </c>
      <c r="BW146" s="1">
        <f t="shared" si="151"/>
        <v>5.3100000000000005E-3</v>
      </c>
      <c r="BX146" s="1">
        <f t="shared" si="152"/>
        <v>6.1828800000000008E-3</v>
      </c>
      <c r="BY146" s="1">
        <f t="shared" si="153"/>
        <v>5.9940000000000002E-3</v>
      </c>
      <c r="BZ146" s="1">
        <f t="shared" si="154"/>
        <v>6.783E-3</v>
      </c>
      <c r="CA146" s="1">
        <f t="shared" ref="CA146:CA177" si="155">0.94*B70</f>
        <v>6.5799999999999999E-3</v>
      </c>
      <c r="CB146" s="1">
        <f t="shared" si="122"/>
        <v>7.2960000000000004E-3</v>
      </c>
      <c r="CC146" s="1">
        <f t="shared" si="123"/>
        <v>7.0791999999999999E-3</v>
      </c>
      <c r="CD146" s="1">
        <f t="shared" si="124"/>
        <v>7.7246999999999993E-3</v>
      </c>
      <c r="CE146" s="1">
        <f t="shared" si="125"/>
        <v>7.2683999999999995E-3</v>
      </c>
      <c r="CF146" s="1">
        <f t="shared" si="126"/>
        <v>8.0759999999999998E-3</v>
      </c>
      <c r="CG146" s="1">
        <f t="shared" si="127"/>
        <v>7.8340000000000007E-3</v>
      </c>
      <c r="CH146" s="1">
        <f t="shared" si="128"/>
        <v>8.358899999999999E-3</v>
      </c>
      <c r="CI146" s="1">
        <f t="shared" si="129"/>
        <v>8.8439999999999994E-3</v>
      </c>
      <c r="CJ146" s="1">
        <f t="shared" si="130"/>
        <v>9.2948700000000002E-3</v>
      </c>
      <c r="CK146" s="1">
        <f t="shared" si="131"/>
        <v>9.7090000000000006E-3</v>
      </c>
      <c r="CL146" s="1">
        <f t="shared" si="132"/>
        <v>1.0090499999999999E-2</v>
      </c>
      <c r="CM146" s="1">
        <f t="shared" si="133"/>
        <v>1.044E-2</v>
      </c>
      <c r="CN146" s="1">
        <f t="shared" si="134"/>
        <v>1.0759300000000001E-2</v>
      </c>
      <c r="CO146" s="1">
        <f t="shared" si="135"/>
        <v>1.10502E-2</v>
      </c>
      <c r="CP146" s="1">
        <f t="shared" si="136"/>
        <v>1.13145E-2</v>
      </c>
      <c r="CQ146" s="1">
        <f t="shared" si="137"/>
        <v>1.1554E-2</v>
      </c>
      <c r="CR146" s="1">
        <f t="shared" si="138"/>
        <v>1.23266E-2</v>
      </c>
      <c r="CS146" s="1">
        <f t="shared" si="139"/>
        <v>1.3044E-2</v>
      </c>
      <c r="CT146" s="1">
        <f t="shared" si="140"/>
        <v>1.3707199999999999E-2</v>
      </c>
      <c r="CU146" s="1">
        <f t="shared" si="142"/>
        <v>1.4319199999999999E-2</v>
      </c>
      <c r="CV146" s="1">
        <f t="shared" si="143"/>
        <v>1.4879999999999999E-2</v>
      </c>
      <c r="CW146" s="1">
        <f t="shared" si="144"/>
        <v>1.5398400000000001E-2</v>
      </c>
      <c r="CX146" s="1">
        <f t="shared" si="146"/>
        <v>1.5867800000000001E-2</v>
      </c>
      <c r="CY146" s="1">
        <f t="shared" si="147"/>
        <v>1.6297199999999998E-2</v>
      </c>
    </row>
    <row r="147" spans="1:103" x14ac:dyDescent="0.25">
      <c r="A147">
        <f t="shared" si="141"/>
        <v>2092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1.2199999999999999E-3</v>
      </c>
      <c r="BF147" s="1">
        <v>1.2199999999999999E-3</v>
      </c>
      <c r="BG147" s="1">
        <v>1.2199999999999999E-3</v>
      </c>
      <c r="BH147" s="1">
        <v>1.2199999999999999E-3</v>
      </c>
      <c r="BI147" s="1">
        <v>1.2199999999999999E-3</v>
      </c>
      <c r="BJ147" s="1">
        <v>2.4399999999999999E-3</v>
      </c>
      <c r="BK147" s="1">
        <v>2.4399999999999999E-3</v>
      </c>
      <c r="BL147" s="1">
        <v>2.4399999999999999E-3</v>
      </c>
      <c r="BM147" s="1">
        <v>2.4399999999999999E-3</v>
      </c>
      <c r="BN147" s="1">
        <v>2.4399999999999999E-3</v>
      </c>
      <c r="BO147" s="1">
        <v>2.4399999999999999E-3</v>
      </c>
      <c r="BP147" s="1">
        <v>2.4399999999999999E-3</v>
      </c>
      <c r="BQ147" s="1">
        <f t="shared" si="145"/>
        <v>3.5999999999999999E-3</v>
      </c>
      <c r="BR147" s="1">
        <v>3.5999999999999999E-3</v>
      </c>
      <c r="BS147" s="1">
        <v>3.5999999999999999E-3</v>
      </c>
      <c r="BT147" s="1">
        <f t="shared" si="148"/>
        <v>4.6559999999999995E-3</v>
      </c>
      <c r="BU147" s="1">
        <f t="shared" si="149"/>
        <v>4.516E-3</v>
      </c>
      <c r="BV147" s="1">
        <f t="shared" si="150"/>
        <v>4.3800000000000002E-3</v>
      </c>
      <c r="BW147" s="1">
        <f t="shared" si="151"/>
        <v>5.3100000000000005E-3</v>
      </c>
      <c r="BX147" s="1">
        <f t="shared" si="152"/>
        <v>5.1524000000000006E-3</v>
      </c>
      <c r="BY147" s="1">
        <f t="shared" si="153"/>
        <v>5.9940000000000002E-3</v>
      </c>
      <c r="BZ147" s="1">
        <f t="shared" si="154"/>
        <v>5.8139999999999997E-3</v>
      </c>
      <c r="CA147" s="1">
        <f t="shared" si="155"/>
        <v>6.5799999999999999E-3</v>
      </c>
      <c r="CB147" s="1">
        <f t="shared" ref="CB147:CB178" si="156">0.912*B70</f>
        <v>6.3840000000000008E-3</v>
      </c>
      <c r="CC147" s="1">
        <f t="shared" si="123"/>
        <v>7.0791999999999999E-3</v>
      </c>
      <c r="CD147" s="1">
        <f t="shared" si="124"/>
        <v>6.8663999999999999E-3</v>
      </c>
      <c r="CE147" s="1">
        <f t="shared" si="125"/>
        <v>7.2683999999999995E-3</v>
      </c>
      <c r="CF147" s="1">
        <f t="shared" si="126"/>
        <v>7.2683999999999995E-3</v>
      </c>
      <c r="CG147" s="1">
        <f t="shared" si="127"/>
        <v>7.8340000000000007E-3</v>
      </c>
      <c r="CH147" s="1">
        <f t="shared" si="128"/>
        <v>7.5990000000000007E-3</v>
      </c>
      <c r="CI147" s="1">
        <f t="shared" si="129"/>
        <v>8.1069999999999996E-3</v>
      </c>
      <c r="CJ147" s="1">
        <f t="shared" si="130"/>
        <v>8.5798799999999998E-3</v>
      </c>
      <c r="CK147" s="1">
        <f t="shared" si="131"/>
        <v>9.0154999999999992E-3</v>
      </c>
      <c r="CL147" s="1">
        <f t="shared" si="132"/>
        <v>9.4178000000000005E-3</v>
      </c>
      <c r="CM147" s="1">
        <f t="shared" si="133"/>
        <v>9.7874999999999993E-3</v>
      </c>
      <c r="CN147" s="1">
        <f t="shared" si="134"/>
        <v>1.0126400000000001E-2</v>
      </c>
      <c r="CO147" s="1">
        <f t="shared" si="135"/>
        <v>1.0436300000000001E-2</v>
      </c>
      <c r="CP147" s="1">
        <f t="shared" si="136"/>
        <v>1.0718999999999999E-2</v>
      </c>
      <c r="CQ147" s="1">
        <f t="shared" si="137"/>
        <v>1.09763E-2</v>
      </c>
      <c r="CR147" s="1">
        <f t="shared" si="138"/>
        <v>1.1206000000000001E-2</v>
      </c>
      <c r="CS147" s="1">
        <f t="shared" si="139"/>
        <v>1.1956999999999999E-2</v>
      </c>
      <c r="CT147" s="1">
        <f t="shared" si="140"/>
        <v>1.2652800000000001E-2</v>
      </c>
      <c r="CU147" s="1">
        <f t="shared" si="142"/>
        <v>1.3296399999999998E-2</v>
      </c>
      <c r="CV147" s="1">
        <f t="shared" si="143"/>
        <v>1.3888000000000001E-2</v>
      </c>
      <c r="CW147" s="1">
        <f t="shared" si="144"/>
        <v>1.4435999999999999E-2</v>
      </c>
      <c r="CX147" s="1">
        <f t="shared" si="146"/>
        <v>1.49344E-2</v>
      </c>
      <c r="CY147" s="1">
        <f t="shared" si="147"/>
        <v>1.5391800000000001E-2</v>
      </c>
    </row>
    <row r="148" spans="1:103" x14ac:dyDescent="0.25">
      <c r="A148">
        <f t="shared" si="141"/>
        <v>2093</v>
      </c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1.2199999999999999E-3</v>
      </c>
      <c r="BG148" s="1">
        <v>1.2199999999999999E-3</v>
      </c>
      <c r="BH148" s="1">
        <v>1.2199999999999999E-3</v>
      </c>
      <c r="BI148" s="1">
        <v>1.2199999999999999E-3</v>
      </c>
      <c r="BJ148" s="1">
        <v>1.2199999999999999E-3</v>
      </c>
      <c r="BK148" s="1">
        <v>2.4399999999999999E-3</v>
      </c>
      <c r="BL148" s="1">
        <v>2.4399999999999999E-3</v>
      </c>
      <c r="BM148" s="1">
        <v>2.4399999999999999E-3</v>
      </c>
      <c r="BN148" s="1">
        <v>2.4399999999999999E-3</v>
      </c>
      <c r="BO148" s="1">
        <v>2.4399999999999999E-3</v>
      </c>
      <c r="BP148" s="1">
        <v>2.4399999999999999E-3</v>
      </c>
      <c r="BQ148" s="1">
        <f t="shared" si="145"/>
        <v>2.3999999999999998E-3</v>
      </c>
      <c r="BR148" s="1">
        <v>3.5999999999999999E-3</v>
      </c>
      <c r="BS148" s="1">
        <v>3.5999999999999999E-3</v>
      </c>
      <c r="BT148" s="1">
        <f t="shared" si="148"/>
        <v>3.4919999999999999E-3</v>
      </c>
      <c r="BU148" s="1">
        <f t="shared" si="149"/>
        <v>4.516E-3</v>
      </c>
      <c r="BV148" s="1">
        <f t="shared" si="150"/>
        <v>4.3800000000000002E-3</v>
      </c>
      <c r="BW148" s="1">
        <f t="shared" si="151"/>
        <v>4.248E-3</v>
      </c>
      <c r="BX148" s="1">
        <f t="shared" si="152"/>
        <v>5.1524000000000006E-3</v>
      </c>
      <c r="BY148" s="1">
        <f t="shared" si="153"/>
        <v>4.9950000000000003E-3</v>
      </c>
      <c r="BZ148" s="1">
        <f t="shared" si="154"/>
        <v>5.8139999999999997E-3</v>
      </c>
      <c r="CA148" s="1">
        <f t="shared" si="155"/>
        <v>5.64E-3</v>
      </c>
      <c r="CB148" s="1">
        <f t="shared" si="156"/>
        <v>6.3840000000000008E-3</v>
      </c>
      <c r="CC148" s="1">
        <f t="shared" ref="CC148:CC179" si="157">0.8849*B70</f>
        <v>6.1943000000000007E-3</v>
      </c>
      <c r="CD148" s="1">
        <f t="shared" si="124"/>
        <v>6.8663999999999999E-3</v>
      </c>
      <c r="CE148" s="1">
        <f t="shared" si="125"/>
        <v>6.4608E-3</v>
      </c>
      <c r="CF148" s="1">
        <f t="shared" si="126"/>
        <v>7.2683999999999995E-3</v>
      </c>
      <c r="CG148" s="1">
        <f t="shared" si="127"/>
        <v>7.0505999999999997E-3</v>
      </c>
      <c r="CH148" s="1">
        <f t="shared" si="128"/>
        <v>7.5990000000000007E-3</v>
      </c>
      <c r="CI148" s="1">
        <f t="shared" si="129"/>
        <v>7.3699999999999998E-3</v>
      </c>
      <c r="CJ148" s="1">
        <f t="shared" si="130"/>
        <v>7.8648899999999994E-3</v>
      </c>
      <c r="CK148" s="1">
        <f t="shared" si="131"/>
        <v>8.3219999999999995E-3</v>
      </c>
      <c r="CL148" s="1">
        <f t="shared" si="132"/>
        <v>8.7450999999999987E-3</v>
      </c>
      <c r="CM148" s="1">
        <f t="shared" si="133"/>
        <v>9.134999999999999E-3</v>
      </c>
      <c r="CN148" s="1">
        <f t="shared" si="134"/>
        <v>9.4935000000000002E-3</v>
      </c>
      <c r="CO148" s="1">
        <f t="shared" si="135"/>
        <v>9.8224000000000002E-3</v>
      </c>
      <c r="CP148" s="1">
        <f t="shared" si="136"/>
        <v>1.0123500000000001E-2</v>
      </c>
      <c r="CQ148" s="1">
        <f t="shared" si="137"/>
        <v>1.0398599999999999E-2</v>
      </c>
      <c r="CR148" s="1">
        <f t="shared" si="138"/>
        <v>1.0645699999999999E-2</v>
      </c>
      <c r="CS148" s="1">
        <f t="shared" si="139"/>
        <v>1.0869999999999999E-2</v>
      </c>
      <c r="CT148" s="1">
        <f t="shared" si="140"/>
        <v>1.15984E-2</v>
      </c>
      <c r="CU148" s="1">
        <f t="shared" si="142"/>
        <v>1.2273599999999999E-2</v>
      </c>
      <c r="CV148" s="1">
        <f t="shared" si="143"/>
        <v>1.2895999999999999E-2</v>
      </c>
      <c r="CW148" s="1">
        <f t="shared" si="144"/>
        <v>1.3473600000000001E-2</v>
      </c>
      <c r="CX148" s="1">
        <f t="shared" si="146"/>
        <v>1.4001E-2</v>
      </c>
      <c r="CY148" s="1">
        <f t="shared" si="147"/>
        <v>1.44864E-2</v>
      </c>
    </row>
    <row r="149" spans="1:103" x14ac:dyDescent="0.25">
      <c r="A149">
        <f t="shared" si="141"/>
        <v>2094</v>
      </c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1.2199999999999999E-3</v>
      </c>
      <c r="BH149" s="1">
        <v>1.2199999999999999E-3</v>
      </c>
      <c r="BI149" s="1">
        <v>1.2199999999999999E-3</v>
      </c>
      <c r="BJ149" s="1">
        <v>1.2199999999999999E-3</v>
      </c>
      <c r="BK149" s="1">
        <v>1.2199999999999999E-3</v>
      </c>
      <c r="BL149" s="1">
        <v>2.4399999999999999E-3</v>
      </c>
      <c r="BM149" s="1">
        <v>2.4399999999999999E-3</v>
      </c>
      <c r="BN149" s="1">
        <v>2.4399999999999999E-3</v>
      </c>
      <c r="BO149" s="1">
        <v>2.4399999999999999E-3</v>
      </c>
      <c r="BP149" s="1">
        <v>2.4399999999999999E-3</v>
      </c>
      <c r="BQ149" s="1">
        <f t="shared" si="145"/>
        <v>2.3999999999999998E-3</v>
      </c>
      <c r="BR149" s="1">
        <v>2.3999999999999998E-3</v>
      </c>
      <c r="BS149" s="1">
        <v>3.5999999999999999E-3</v>
      </c>
      <c r="BT149" s="1">
        <f t="shared" si="148"/>
        <v>3.4919999999999999E-3</v>
      </c>
      <c r="BU149" s="1">
        <f t="shared" si="149"/>
        <v>3.3870000000000003E-3</v>
      </c>
      <c r="BV149" s="1">
        <f t="shared" si="150"/>
        <v>4.3800000000000002E-3</v>
      </c>
      <c r="BW149" s="1">
        <f t="shared" si="151"/>
        <v>4.248E-3</v>
      </c>
      <c r="BX149" s="1">
        <f t="shared" si="152"/>
        <v>4.1219200000000003E-3</v>
      </c>
      <c r="BY149" s="1">
        <f t="shared" si="153"/>
        <v>4.9950000000000003E-3</v>
      </c>
      <c r="BZ149" s="1">
        <f t="shared" si="154"/>
        <v>4.8450000000000003E-3</v>
      </c>
      <c r="CA149" s="1">
        <f t="shared" si="155"/>
        <v>5.64E-3</v>
      </c>
      <c r="CB149" s="1">
        <f t="shared" si="156"/>
        <v>5.4720000000000003E-3</v>
      </c>
      <c r="CC149" s="1">
        <f t="shared" si="157"/>
        <v>6.1943000000000007E-3</v>
      </c>
      <c r="CD149" s="1">
        <f t="shared" ref="CD149:CD180" si="158">0.8583*B70</f>
        <v>6.0080999999999997E-3</v>
      </c>
      <c r="CE149" s="1">
        <f t="shared" si="125"/>
        <v>6.4608E-3</v>
      </c>
      <c r="CF149" s="1">
        <f t="shared" si="126"/>
        <v>6.4608E-3</v>
      </c>
      <c r="CG149" s="1">
        <f t="shared" si="127"/>
        <v>7.0505999999999997E-3</v>
      </c>
      <c r="CH149" s="1">
        <f t="shared" si="128"/>
        <v>6.8390999999999999E-3</v>
      </c>
      <c r="CI149" s="1">
        <f t="shared" si="129"/>
        <v>7.3699999999999998E-3</v>
      </c>
      <c r="CJ149" s="1">
        <f t="shared" si="130"/>
        <v>7.1499000000000007E-3</v>
      </c>
      <c r="CK149" s="1">
        <f t="shared" si="131"/>
        <v>7.6284999999999999E-3</v>
      </c>
      <c r="CL149" s="1">
        <f t="shared" si="132"/>
        <v>8.0724000000000004E-3</v>
      </c>
      <c r="CM149" s="1">
        <f t="shared" si="133"/>
        <v>8.4824999999999987E-3</v>
      </c>
      <c r="CN149" s="1">
        <f t="shared" si="134"/>
        <v>8.8605999999999997E-3</v>
      </c>
      <c r="CO149" s="1">
        <f t="shared" si="135"/>
        <v>9.2084999999999997E-3</v>
      </c>
      <c r="CP149" s="1">
        <f t="shared" si="136"/>
        <v>9.528E-3</v>
      </c>
      <c r="CQ149" s="1">
        <f t="shared" si="137"/>
        <v>9.8209000000000005E-3</v>
      </c>
      <c r="CR149" s="1">
        <f t="shared" si="138"/>
        <v>1.00854E-2</v>
      </c>
      <c r="CS149" s="1">
        <f t="shared" si="139"/>
        <v>1.0326499999999999E-2</v>
      </c>
      <c r="CT149" s="1">
        <f t="shared" si="140"/>
        <v>1.0544E-2</v>
      </c>
      <c r="CU149" s="1">
        <f t="shared" si="142"/>
        <v>1.1250799999999998E-2</v>
      </c>
      <c r="CV149" s="1">
        <f t="shared" si="143"/>
        <v>1.1904E-2</v>
      </c>
      <c r="CW149" s="1">
        <f t="shared" si="144"/>
        <v>1.25112E-2</v>
      </c>
      <c r="CX149" s="1">
        <f t="shared" si="146"/>
        <v>1.30676E-2</v>
      </c>
      <c r="CY149" s="1">
        <f t="shared" si="147"/>
        <v>1.3580999999999999E-2</v>
      </c>
    </row>
    <row r="150" spans="1:103" x14ac:dyDescent="0.25">
      <c r="A150">
        <f t="shared" si="141"/>
        <v>2095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1.2199999999999999E-3</v>
      </c>
      <c r="BI150" s="1">
        <v>1.2199999999999999E-3</v>
      </c>
      <c r="BJ150" s="1">
        <v>1.2199999999999999E-3</v>
      </c>
      <c r="BK150" s="1">
        <v>1.2199999999999999E-3</v>
      </c>
      <c r="BL150" s="1">
        <v>1.2199999999999999E-3</v>
      </c>
      <c r="BM150" s="1">
        <v>2.4399999999999999E-3</v>
      </c>
      <c r="BN150" s="1">
        <v>2.4399999999999999E-3</v>
      </c>
      <c r="BO150" s="1">
        <v>2.4399999999999999E-3</v>
      </c>
      <c r="BP150" s="1">
        <v>2.4399999999999999E-3</v>
      </c>
      <c r="BQ150" s="1">
        <f t="shared" si="145"/>
        <v>2.3999999999999998E-3</v>
      </c>
      <c r="BR150" s="1">
        <v>2.3999999999999998E-3</v>
      </c>
      <c r="BS150" s="1">
        <v>2.3999999999999998E-3</v>
      </c>
      <c r="BT150" s="1">
        <f t="shared" si="148"/>
        <v>3.4919999999999999E-3</v>
      </c>
      <c r="BU150" s="1">
        <f t="shared" si="149"/>
        <v>3.3870000000000003E-3</v>
      </c>
      <c r="BV150" s="1">
        <f t="shared" si="150"/>
        <v>3.2850000000000002E-3</v>
      </c>
      <c r="BW150" s="1">
        <f t="shared" si="151"/>
        <v>4.248E-3</v>
      </c>
      <c r="BX150" s="1">
        <f t="shared" si="152"/>
        <v>4.1219200000000003E-3</v>
      </c>
      <c r="BY150" s="1">
        <f t="shared" si="153"/>
        <v>3.9960000000000004E-3</v>
      </c>
      <c r="BZ150" s="1">
        <f t="shared" si="154"/>
        <v>4.8450000000000003E-3</v>
      </c>
      <c r="CA150" s="1">
        <f t="shared" si="155"/>
        <v>4.7000000000000002E-3</v>
      </c>
      <c r="CB150" s="1">
        <f t="shared" si="156"/>
        <v>5.4720000000000003E-3</v>
      </c>
      <c r="CC150" s="1">
        <f t="shared" si="157"/>
        <v>5.3094000000000006E-3</v>
      </c>
      <c r="CD150" s="1">
        <f t="shared" si="158"/>
        <v>6.0080999999999997E-3</v>
      </c>
      <c r="CE150" s="1">
        <f t="shared" ref="CE150:CE181" si="159">0.8076*B70</f>
        <v>5.6531999999999997E-3</v>
      </c>
      <c r="CF150" s="1">
        <f t="shared" si="126"/>
        <v>6.4608E-3</v>
      </c>
      <c r="CG150" s="1">
        <f t="shared" si="127"/>
        <v>6.2671999999999997E-3</v>
      </c>
      <c r="CH150" s="1">
        <f t="shared" si="128"/>
        <v>6.8390999999999999E-3</v>
      </c>
      <c r="CI150" s="1">
        <f t="shared" si="129"/>
        <v>6.6329999999999991E-3</v>
      </c>
      <c r="CJ150" s="1">
        <f t="shared" si="130"/>
        <v>7.1499000000000007E-3</v>
      </c>
      <c r="CK150" s="1">
        <f t="shared" si="131"/>
        <v>6.9350000000000002E-3</v>
      </c>
      <c r="CL150" s="1">
        <f t="shared" si="132"/>
        <v>7.3996999999999995E-3</v>
      </c>
      <c r="CM150" s="1">
        <f t="shared" si="133"/>
        <v>7.8300000000000002E-3</v>
      </c>
      <c r="CN150" s="1">
        <f t="shared" si="134"/>
        <v>8.2276999999999993E-3</v>
      </c>
      <c r="CO150" s="1">
        <f t="shared" si="135"/>
        <v>8.5946000000000009E-3</v>
      </c>
      <c r="CP150" s="1">
        <f t="shared" si="136"/>
        <v>8.9324999999999995E-3</v>
      </c>
      <c r="CQ150" s="1">
        <f t="shared" si="137"/>
        <v>9.2432E-3</v>
      </c>
      <c r="CR150" s="1">
        <f t="shared" si="138"/>
        <v>9.5251000000000016E-3</v>
      </c>
      <c r="CS150" s="1">
        <f t="shared" si="139"/>
        <v>9.7829999999999983E-3</v>
      </c>
      <c r="CT150" s="1">
        <f t="shared" si="140"/>
        <v>1.0016799999999999E-2</v>
      </c>
      <c r="CU150" s="1">
        <f t="shared" si="142"/>
        <v>1.0227999999999999E-2</v>
      </c>
      <c r="CV150" s="1">
        <f t="shared" si="143"/>
        <v>1.0912E-2</v>
      </c>
      <c r="CW150" s="1">
        <f t="shared" si="144"/>
        <v>1.1548800000000001E-2</v>
      </c>
      <c r="CX150" s="1">
        <f t="shared" si="146"/>
        <v>1.21342E-2</v>
      </c>
      <c r="CY150" s="1">
        <f t="shared" si="147"/>
        <v>1.26756E-2</v>
      </c>
    </row>
    <row r="151" spans="1:103" x14ac:dyDescent="0.25">
      <c r="A151">
        <f t="shared" si="141"/>
        <v>2096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1.2199999999999999E-3</v>
      </c>
      <c r="BJ151" s="1">
        <v>1.2199999999999999E-3</v>
      </c>
      <c r="BK151" s="1">
        <v>1.2199999999999999E-3</v>
      </c>
      <c r="BL151" s="1">
        <v>1.2199999999999999E-3</v>
      </c>
      <c r="BM151" s="1">
        <v>1.2199999999999999E-3</v>
      </c>
      <c r="BN151" s="1">
        <v>2.4399999999999999E-3</v>
      </c>
      <c r="BO151" s="1">
        <v>2.4399999999999999E-3</v>
      </c>
      <c r="BP151" s="1">
        <v>2.4399999999999999E-3</v>
      </c>
      <c r="BQ151" s="1">
        <f t="shared" si="145"/>
        <v>2.3999999999999998E-3</v>
      </c>
      <c r="BR151" s="1">
        <v>2.3999999999999998E-3</v>
      </c>
      <c r="BS151" s="1">
        <v>2.3999999999999998E-3</v>
      </c>
      <c r="BT151" s="1">
        <f t="shared" si="148"/>
        <v>2.3279999999999998E-3</v>
      </c>
      <c r="BU151" s="1">
        <f t="shared" si="149"/>
        <v>3.3870000000000003E-3</v>
      </c>
      <c r="BV151" s="1">
        <f t="shared" si="150"/>
        <v>3.2850000000000002E-3</v>
      </c>
      <c r="BW151" s="1">
        <f t="shared" si="151"/>
        <v>3.186E-3</v>
      </c>
      <c r="BX151" s="1">
        <f t="shared" si="152"/>
        <v>4.1219200000000003E-3</v>
      </c>
      <c r="BY151" s="1">
        <f t="shared" si="153"/>
        <v>3.9960000000000004E-3</v>
      </c>
      <c r="BZ151" s="1">
        <f t="shared" si="154"/>
        <v>3.8760000000000001E-3</v>
      </c>
      <c r="CA151" s="1">
        <f t="shared" si="155"/>
        <v>4.7000000000000002E-3</v>
      </c>
      <c r="CB151" s="1">
        <f t="shared" si="156"/>
        <v>4.5600000000000007E-3</v>
      </c>
      <c r="CC151" s="1">
        <f t="shared" si="157"/>
        <v>5.3094000000000006E-3</v>
      </c>
      <c r="CD151" s="1">
        <f t="shared" si="158"/>
        <v>5.1497999999999995E-3</v>
      </c>
      <c r="CE151" s="1">
        <f t="shared" si="159"/>
        <v>5.6531999999999997E-3</v>
      </c>
      <c r="CF151" s="1">
        <f t="shared" ref="CF151:CF182" si="160">0.8076*B70</f>
        <v>5.6531999999999997E-3</v>
      </c>
      <c r="CG151" s="1">
        <f t="shared" si="127"/>
        <v>6.2671999999999997E-3</v>
      </c>
      <c r="CH151" s="1">
        <f t="shared" si="128"/>
        <v>6.0791999999999999E-3</v>
      </c>
      <c r="CI151" s="1">
        <f t="shared" si="129"/>
        <v>6.6329999999999991E-3</v>
      </c>
      <c r="CJ151" s="1">
        <f t="shared" si="130"/>
        <v>6.4349099999999994E-3</v>
      </c>
      <c r="CK151" s="1">
        <f t="shared" si="131"/>
        <v>6.9350000000000002E-3</v>
      </c>
      <c r="CL151" s="1">
        <f t="shared" si="132"/>
        <v>6.7269999999999995E-3</v>
      </c>
      <c r="CM151" s="1">
        <f t="shared" si="133"/>
        <v>7.177499999999999E-3</v>
      </c>
      <c r="CN151" s="1">
        <f t="shared" si="134"/>
        <v>7.5948000000000005E-3</v>
      </c>
      <c r="CO151" s="1">
        <f t="shared" si="135"/>
        <v>7.9807000000000003E-3</v>
      </c>
      <c r="CP151" s="1">
        <f t="shared" si="136"/>
        <v>8.3370000000000007E-3</v>
      </c>
      <c r="CQ151" s="1">
        <f t="shared" si="137"/>
        <v>8.6654999999999996E-3</v>
      </c>
      <c r="CR151" s="1">
        <f t="shared" si="138"/>
        <v>8.9648000000000002E-3</v>
      </c>
      <c r="CS151" s="1">
        <f t="shared" si="139"/>
        <v>9.2395000000000012E-3</v>
      </c>
      <c r="CT151" s="1">
        <f t="shared" si="140"/>
        <v>9.4895999999999991E-3</v>
      </c>
      <c r="CU151" s="1">
        <f t="shared" si="142"/>
        <v>9.7165999999999988E-3</v>
      </c>
      <c r="CV151" s="1">
        <f t="shared" si="143"/>
        <v>9.92E-3</v>
      </c>
      <c r="CW151" s="1">
        <f t="shared" si="144"/>
        <v>1.0586399999999999E-2</v>
      </c>
      <c r="CX151" s="1">
        <f t="shared" si="146"/>
        <v>1.12008E-2</v>
      </c>
      <c r="CY151" s="1">
        <f t="shared" si="147"/>
        <v>1.17702E-2</v>
      </c>
    </row>
    <row r="152" spans="1:103" x14ac:dyDescent="0.25">
      <c r="A152">
        <f>A151+1</f>
        <v>2097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1.2199999999999999E-3</v>
      </c>
      <c r="BK152" s="1">
        <v>1.2199999999999999E-3</v>
      </c>
      <c r="BL152" s="1">
        <v>1.2199999999999999E-3</v>
      </c>
      <c r="BM152" s="1">
        <v>1.2199999999999999E-3</v>
      </c>
      <c r="BN152" s="1">
        <v>1.2199999999999999E-3</v>
      </c>
      <c r="BO152" s="1">
        <v>2.4399999999999999E-3</v>
      </c>
      <c r="BP152" s="1">
        <v>2.4399999999999999E-3</v>
      </c>
      <c r="BQ152" s="1">
        <f t="shared" si="145"/>
        <v>2.3999999999999998E-3</v>
      </c>
      <c r="BR152" s="1">
        <v>2.3999999999999998E-3</v>
      </c>
      <c r="BS152" s="1">
        <v>2.3999999999999998E-3</v>
      </c>
      <c r="BT152" s="1">
        <f t="shared" si="148"/>
        <v>2.3279999999999998E-3</v>
      </c>
      <c r="BU152" s="1">
        <f t="shared" si="149"/>
        <v>2.258E-3</v>
      </c>
      <c r="BV152" s="1">
        <f t="shared" si="150"/>
        <v>3.2850000000000002E-3</v>
      </c>
      <c r="BW152" s="1">
        <f t="shared" si="151"/>
        <v>3.186E-3</v>
      </c>
      <c r="BX152" s="1">
        <f t="shared" si="152"/>
        <v>3.0914400000000004E-3</v>
      </c>
      <c r="BY152" s="1">
        <f t="shared" si="153"/>
        <v>3.9960000000000004E-3</v>
      </c>
      <c r="BZ152" s="1">
        <f t="shared" si="154"/>
        <v>3.8760000000000001E-3</v>
      </c>
      <c r="CA152" s="1">
        <f t="shared" si="155"/>
        <v>3.7599999999999999E-3</v>
      </c>
      <c r="CB152" s="1">
        <f t="shared" si="156"/>
        <v>4.5600000000000007E-3</v>
      </c>
      <c r="CC152" s="1">
        <f t="shared" si="157"/>
        <v>4.4245000000000005E-3</v>
      </c>
      <c r="CD152" s="1">
        <f t="shared" si="158"/>
        <v>5.1497999999999995E-3</v>
      </c>
      <c r="CE152" s="1">
        <f t="shared" si="159"/>
        <v>4.8456000000000003E-3</v>
      </c>
      <c r="CF152" s="1">
        <f t="shared" si="160"/>
        <v>5.6531999999999997E-3</v>
      </c>
      <c r="CG152" s="1">
        <f t="shared" ref="CG152:CG183" si="161">0.7834*B70</f>
        <v>5.4837999999999996E-3</v>
      </c>
      <c r="CH152" s="1">
        <f t="shared" si="128"/>
        <v>6.0791999999999999E-3</v>
      </c>
      <c r="CI152" s="1">
        <f t="shared" si="129"/>
        <v>5.8960000000000002E-3</v>
      </c>
      <c r="CJ152" s="1">
        <f t="shared" si="130"/>
        <v>6.4349099999999994E-3</v>
      </c>
      <c r="CK152" s="1">
        <f t="shared" si="131"/>
        <v>6.2414999999999997E-3</v>
      </c>
      <c r="CL152" s="1">
        <f t="shared" si="132"/>
        <v>6.7269999999999995E-3</v>
      </c>
      <c r="CM152" s="1">
        <f t="shared" si="133"/>
        <v>6.5249999999999996E-3</v>
      </c>
      <c r="CN152" s="1">
        <f t="shared" si="134"/>
        <v>6.9619E-3</v>
      </c>
      <c r="CO152" s="1">
        <f t="shared" si="135"/>
        <v>7.3667999999999997E-3</v>
      </c>
      <c r="CP152" s="1">
        <f t="shared" si="136"/>
        <v>7.7415000000000001E-3</v>
      </c>
      <c r="CQ152" s="1">
        <f t="shared" si="137"/>
        <v>8.0878000000000009E-3</v>
      </c>
      <c r="CR152" s="1">
        <f t="shared" si="138"/>
        <v>8.4045000000000005E-3</v>
      </c>
      <c r="CS152" s="1">
        <f t="shared" si="139"/>
        <v>8.6960000000000006E-3</v>
      </c>
      <c r="CT152" s="1">
        <f t="shared" si="140"/>
        <v>8.9624000000000006E-3</v>
      </c>
      <c r="CU152" s="1">
        <f t="shared" si="142"/>
        <v>9.2051999999999985E-3</v>
      </c>
      <c r="CV152" s="1">
        <f t="shared" si="143"/>
        <v>9.4240000000000001E-3</v>
      </c>
      <c r="CW152" s="1">
        <f t="shared" si="144"/>
        <v>9.6240000000000006E-3</v>
      </c>
      <c r="CX152" s="1">
        <f t="shared" si="146"/>
        <v>1.0267399999999999E-2</v>
      </c>
      <c r="CY152" s="1">
        <f t="shared" si="147"/>
        <v>1.0864800000000001E-2</v>
      </c>
    </row>
    <row r="153" spans="1:103" x14ac:dyDescent="0.25">
      <c r="A153">
        <f t="shared" ref="A153:A155" si="162">A152+1</f>
        <v>2098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1.2199999999999999E-3</v>
      </c>
      <c r="BL153" s="1">
        <v>1.2199999999999999E-3</v>
      </c>
      <c r="BM153" s="1">
        <v>1.2199999999999999E-3</v>
      </c>
      <c r="BN153" s="1">
        <v>1.2199999999999999E-3</v>
      </c>
      <c r="BO153" s="1">
        <v>1.2199999999999999E-3</v>
      </c>
      <c r="BP153" s="1">
        <v>2.4399999999999999E-3</v>
      </c>
      <c r="BQ153" s="1">
        <f t="shared" si="145"/>
        <v>2.3999999999999998E-3</v>
      </c>
      <c r="BR153" s="1">
        <v>2.3999999999999998E-3</v>
      </c>
      <c r="BS153" s="1">
        <v>2.3999999999999998E-3</v>
      </c>
      <c r="BT153" s="1">
        <f t="shared" si="148"/>
        <v>2.3279999999999998E-3</v>
      </c>
      <c r="BU153" s="1">
        <f t="shared" si="149"/>
        <v>2.258E-3</v>
      </c>
      <c r="BV153" s="1">
        <f t="shared" si="150"/>
        <v>2.1900000000000001E-3</v>
      </c>
      <c r="BW153" s="1">
        <f t="shared" si="151"/>
        <v>3.186E-3</v>
      </c>
      <c r="BX153" s="1">
        <f t="shared" si="152"/>
        <v>3.0914400000000004E-3</v>
      </c>
      <c r="BY153" s="1">
        <f t="shared" si="153"/>
        <v>2.9970000000000001E-3</v>
      </c>
      <c r="BZ153" s="1">
        <f t="shared" si="154"/>
        <v>3.8760000000000001E-3</v>
      </c>
      <c r="CA153" s="1">
        <f t="shared" si="155"/>
        <v>3.7599999999999999E-3</v>
      </c>
      <c r="CB153" s="1">
        <f t="shared" si="156"/>
        <v>3.6480000000000002E-3</v>
      </c>
      <c r="CC153" s="1">
        <f t="shared" si="157"/>
        <v>4.4245000000000005E-3</v>
      </c>
      <c r="CD153" s="1">
        <f t="shared" si="158"/>
        <v>4.2915000000000002E-3</v>
      </c>
      <c r="CE153" s="1">
        <f t="shared" si="159"/>
        <v>4.8456000000000003E-3</v>
      </c>
      <c r="CF153" s="1">
        <f t="shared" si="160"/>
        <v>4.8456000000000003E-3</v>
      </c>
      <c r="CG153" s="1">
        <f t="shared" si="161"/>
        <v>5.4837999999999996E-3</v>
      </c>
      <c r="CH153" s="1">
        <f t="shared" ref="CH153:CH184" si="163">0.7599*B70</f>
        <v>5.3192999999999999E-3</v>
      </c>
      <c r="CI153" s="1">
        <f t="shared" si="129"/>
        <v>5.8960000000000002E-3</v>
      </c>
      <c r="CJ153" s="1">
        <f t="shared" si="130"/>
        <v>5.7199199999999999E-3</v>
      </c>
      <c r="CK153" s="1">
        <f t="shared" si="131"/>
        <v>6.2414999999999997E-3</v>
      </c>
      <c r="CL153" s="1">
        <f t="shared" si="132"/>
        <v>6.0542999999999994E-3</v>
      </c>
      <c r="CM153" s="1">
        <f t="shared" si="133"/>
        <v>6.5249999999999996E-3</v>
      </c>
      <c r="CN153" s="1">
        <f t="shared" si="134"/>
        <v>6.3290000000000004E-3</v>
      </c>
      <c r="CO153" s="1">
        <f t="shared" si="135"/>
        <v>6.7529E-3</v>
      </c>
      <c r="CP153" s="1">
        <f t="shared" si="136"/>
        <v>7.1460000000000004E-3</v>
      </c>
      <c r="CQ153" s="1">
        <f t="shared" si="137"/>
        <v>7.5100999999999996E-3</v>
      </c>
      <c r="CR153" s="1">
        <f t="shared" si="138"/>
        <v>7.8442000000000008E-3</v>
      </c>
      <c r="CS153" s="1">
        <f t="shared" si="139"/>
        <v>8.1525E-3</v>
      </c>
      <c r="CT153" s="1">
        <f t="shared" si="140"/>
        <v>8.4352000000000003E-3</v>
      </c>
      <c r="CU153" s="1">
        <f t="shared" si="142"/>
        <v>8.6937999999999998E-3</v>
      </c>
      <c r="CV153" s="1">
        <f t="shared" si="143"/>
        <v>8.9279999999999984E-3</v>
      </c>
      <c r="CW153" s="1">
        <f t="shared" si="144"/>
        <v>9.1427999999999995E-3</v>
      </c>
      <c r="CX153" s="1">
        <f t="shared" si="146"/>
        <v>9.3340000000000003E-3</v>
      </c>
      <c r="CY153" s="1">
        <f t="shared" si="147"/>
        <v>9.9593999999999985E-3</v>
      </c>
    </row>
    <row r="154" spans="1:103" x14ac:dyDescent="0.25">
      <c r="A154">
        <f t="shared" si="162"/>
        <v>2099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1.2199999999999999E-3</v>
      </c>
      <c r="BM154" s="1">
        <v>1.2199999999999999E-3</v>
      </c>
      <c r="BN154" s="1">
        <v>1.2199999999999999E-3</v>
      </c>
      <c r="BO154" s="1">
        <v>1.2199999999999999E-3</v>
      </c>
      <c r="BP154" s="1">
        <v>1.2199999999999999E-3</v>
      </c>
      <c r="BQ154" s="1">
        <f t="shared" si="145"/>
        <v>2.3999999999999998E-3</v>
      </c>
      <c r="BR154" s="1">
        <v>2.3999999999999998E-3</v>
      </c>
      <c r="BS154" s="1">
        <v>2.3999999999999998E-3</v>
      </c>
      <c r="BT154" s="1">
        <f t="shared" si="148"/>
        <v>2.3279999999999998E-3</v>
      </c>
      <c r="BU154" s="1">
        <f t="shared" si="149"/>
        <v>2.258E-3</v>
      </c>
      <c r="BV154" s="1">
        <f t="shared" si="150"/>
        <v>2.1900000000000001E-3</v>
      </c>
      <c r="BW154" s="1">
        <f t="shared" si="151"/>
        <v>2.124E-3</v>
      </c>
      <c r="BX154" s="1">
        <f t="shared" si="152"/>
        <v>3.0914400000000004E-3</v>
      </c>
      <c r="BY154" s="1">
        <f t="shared" si="153"/>
        <v>2.9970000000000001E-3</v>
      </c>
      <c r="BZ154" s="1">
        <f t="shared" si="154"/>
        <v>2.9069999999999999E-3</v>
      </c>
      <c r="CA154" s="1">
        <f t="shared" si="155"/>
        <v>3.7599999999999999E-3</v>
      </c>
      <c r="CB154" s="1">
        <f t="shared" si="156"/>
        <v>3.6480000000000002E-3</v>
      </c>
      <c r="CC154" s="1">
        <f t="shared" si="157"/>
        <v>3.5396E-3</v>
      </c>
      <c r="CD154" s="1">
        <f t="shared" si="158"/>
        <v>4.2915000000000002E-3</v>
      </c>
      <c r="CE154" s="1">
        <f t="shared" si="159"/>
        <v>4.0379999999999999E-3</v>
      </c>
      <c r="CF154" s="1">
        <f t="shared" si="160"/>
        <v>4.8456000000000003E-3</v>
      </c>
      <c r="CG154" s="1">
        <f t="shared" si="161"/>
        <v>4.7004000000000004E-3</v>
      </c>
      <c r="CH154" s="1">
        <f t="shared" si="163"/>
        <v>5.3192999999999999E-3</v>
      </c>
      <c r="CI154" s="1">
        <f t="shared" ref="CI154:CI185" si="164">0.737*B70</f>
        <v>5.1590000000000004E-3</v>
      </c>
      <c r="CJ154" s="1">
        <f t="shared" si="130"/>
        <v>5.7199199999999999E-3</v>
      </c>
      <c r="CK154" s="1">
        <f t="shared" si="131"/>
        <v>5.548E-3</v>
      </c>
      <c r="CL154" s="1">
        <f t="shared" si="132"/>
        <v>6.0542999999999994E-3</v>
      </c>
      <c r="CM154" s="1">
        <f t="shared" si="133"/>
        <v>5.8724999999999992E-3</v>
      </c>
      <c r="CN154" s="1">
        <f t="shared" si="134"/>
        <v>6.3290000000000004E-3</v>
      </c>
      <c r="CO154" s="1">
        <f t="shared" si="135"/>
        <v>6.1390000000000004E-3</v>
      </c>
      <c r="CP154" s="1">
        <f t="shared" si="136"/>
        <v>6.5504999999999999E-3</v>
      </c>
      <c r="CQ154" s="1">
        <f t="shared" si="137"/>
        <v>6.9324E-3</v>
      </c>
      <c r="CR154" s="1">
        <f t="shared" si="138"/>
        <v>7.2839000000000003E-3</v>
      </c>
      <c r="CS154" s="1">
        <f t="shared" si="139"/>
        <v>7.6090000000000003E-3</v>
      </c>
      <c r="CT154" s="1">
        <f t="shared" si="140"/>
        <v>7.9080000000000001E-3</v>
      </c>
      <c r="CU154" s="1">
        <f t="shared" si="142"/>
        <v>8.1823999999999994E-3</v>
      </c>
      <c r="CV154" s="1">
        <f t="shared" si="143"/>
        <v>8.4320000000000003E-3</v>
      </c>
      <c r="CW154" s="1">
        <f t="shared" si="144"/>
        <v>8.6616000000000002E-3</v>
      </c>
      <c r="CX154" s="1">
        <f t="shared" si="146"/>
        <v>8.8672999999999998E-3</v>
      </c>
      <c r="CY154" s="1">
        <f t="shared" si="147"/>
        <v>9.0539999999999995E-3</v>
      </c>
    </row>
    <row r="155" spans="1:103" x14ac:dyDescent="0.25">
      <c r="A155">
        <f t="shared" si="162"/>
        <v>2100</v>
      </c>
      <c r="B155">
        <v>0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1.2199999999999999E-3</v>
      </c>
      <c r="BN155" s="1">
        <v>1.2199999999999999E-3</v>
      </c>
      <c r="BO155" s="1">
        <v>1.2199999999999999E-3</v>
      </c>
      <c r="BP155" s="1">
        <v>1.2199999999999999E-3</v>
      </c>
      <c r="BQ155" s="1">
        <f t="shared" si="145"/>
        <v>1.1999999999999999E-3</v>
      </c>
      <c r="BR155" s="1">
        <v>2.3999999999999998E-3</v>
      </c>
      <c r="BS155" s="1">
        <v>2.3999999999999998E-3</v>
      </c>
      <c r="BT155" s="1">
        <f t="shared" si="148"/>
        <v>2.3279999999999998E-3</v>
      </c>
      <c r="BU155" s="1">
        <f t="shared" si="149"/>
        <v>2.258E-3</v>
      </c>
      <c r="BV155" s="1">
        <f t="shared" si="150"/>
        <v>2.1900000000000001E-3</v>
      </c>
      <c r="BW155" s="1">
        <f t="shared" si="151"/>
        <v>2.124E-3</v>
      </c>
      <c r="BX155" s="1">
        <f t="shared" si="152"/>
        <v>2.0609600000000001E-3</v>
      </c>
      <c r="BY155" s="1">
        <f t="shared" si="153"/>
        <v>2.9970000000000001E-3</v>
      </c>
      <c r="BZ155" s="1">
        <f t="shared" si="154"/>
        <v>2.9069999999999999E-3</v>
      </c>
      <c r="CA155" s="1">
        <f t="shared" si="155"/>
        <v>2.82E-3</v>
      </c>
      <c r="CB155" s="1">
        <f t="shared" si="156"/>
        <v>3.6480000000000002E-3</v>
      </c>
      <c r="CC155" s="1">
        <f t="shared" si="157"/>
        <v>3.5396E-3</v>
      </c>
      <c r="CD155" s="1">
        <f t="shared" si="158"/>
        <v>3.4332E-3</v>
      </c>
      <c r="CE155" s="1">
        <f t="shared" si="159"/>
        <v>4.0379999999999999E-3</v>
      </c>
      <c r="CF155" s="1">
        <f t="shared" si="160"/>
        <v>4.0379999999999999E-3</v>
      </c>
      <c r="CG155" s="1">
        <f t="shared" si="161"/>
        <v>4.7004000000000004E-3</v>
      </c>
      <c r="CH155" s="1">
        <f t="shared" si="163"/>
        <v>4.5593999999999999E-3</v>
      </c>
      <c r="CI155" s="1">
        <f t="shared" si="164"/>
        <v>5.1590000000000004E-3</v>
      </c>
      <c r="CJ155" s="1">
        <f t="shared" ref="CJ155:CJ186" si="165">0.71499*B70</f>
        <v>5.0049300000000003E-3</v>
      </c>
      <c r="CK155" s="1">
        <f t="shared" si="131"/>
        <v>5.548E-3</v>
      </c>
      <c r="CL155" s="1">
        <f t="shared" si="132"/>
        <v>5.3815999999999994E-3</v>
      </c>
      <c r="CM155" s="1">
        <f t="shared" si="133"/>
        <v>5.8724999999999992E-3</v>
      </c>
      <c r="CN155" s="1">
        <f t="shared" si="134"/>
        <v>5.6960999999999999E-3</v>
      </c>
      <c r="CO155" s="1">
        <f t="shared" si="135"/>
        <v>6.1390000000000004E-3</v>
      </c>
      <c r="CP155" s="1">
        <f t="shared" si="136"/>
        <v>5.9550000000000002E-3</v>
      </c>
      <c r="CQ155" s="1">
        <f t="shared" si="137"/>
        <v>6.3546999999999996E-3</v>
      </c>
      <c r="CR155" s="1">
        <f t="shared" si="138"/>
        <v>6.7236000000000006E-3</v>
      </c>
      <c r="CS155" s="1">
        <f t="shared" si="139"/>
        <v>7.0654999999999997E-3</v>
      </c>
      <c r="CT155" s="1">
        <f t="shared" si="140"/>
        <v>7.3807999999999999E-3</v>
      </c>
      <c r="CU155" s="1">
        <f t="shared" si="142"/>
        <v>7.670999999999999E-3</v>
      </c>
      <c r="CV155" s="1">
        <f t="shared" si="143"/>
        <v>7.9360000000000003E-3</v>
      </c>
      <c r="CW155" s="1">
        <f t="shared" si="144"/>
        <v>8.1804000000000009E-3</v>
      </c>
      <c r="CX155" s="1">
        <f t="shared" si="146"/>
        <v>8.4005999999999994E-3</v>
      </c>
      <c r="CY155" s="1">
        <f t="shared" si="147"/>
        <v>8.6012999999999992E-3</v>
      </c>
    </row>
    <row r="156" spans="1:103" x14ac:dyDescent="0.25"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1.2199999999999999E-3</v>
      </c>
      <c r="BO156" s="1">
        <v>1.2199999999999999E-3</v>
      </c>
      <c r="BP156" s="1">
        <v>1.2199999999999999E-3</v>
      </c>
      <c r="BQ156" s="1">
        <f t="shared" si="145"/>
        <v>1.1999999999999999E-3</v>
      </c>
      <c r="BR156" s="1">
        <v>1.1999999999999999E-3</v>
      </c>
      <c r="BS156" s="1">
        <v>2.3999999999999998E-3</v>
      </c>
      <c r="BT156" s="1">
        <f t="shared" si="148"/>
        <v>2.3279999999999998E-3</v>
      </c>
      <c r="BU156" s="1">
        <f t="shared" si="149"/>
        <v>2.258E-3</v>
      </c>
      <c r="BV156" s="1">
        <f t="shared" si="150"/>
        <v>2.1900000000000001E-3</v>
      </c>
      <c r="BW156" s="1">
        <f t="shared" si="151"/>
        <v>2.124E-3</v>
      </c>
      <c r="BX156" s="1">
        <f t="shared" si="152"/>
        <v>2.0609600000000001E-3</v>
      </c>
      <c r="BY156" s="1">
        <f t="shared" si="153"/>
        <v>1.9980000000000002E-3</v>
      </c>
      <c r="BZ156" s="1">
        <f t="shared" si="154"/>
        <v>2.9069999999999999E-3</v>
      </c>
      <c r="CA156" s="1">
        <f t="shared" si="155"/>
        <v>2.82E-3</v>
      </c>
      <c r="CB156" s="1">
        <f t="shared" si="156"/>
        <v>2.7360000000000002E-3</v>
      </c>
      <c r="CC156" s="1">
        <f t="shared" si="157"/>
        <v>3.5396E-3</v>
      </c>
      <c r="CD156" s="1">
        <f t="shared" si="158"/>
        <v>3.4332E-3</v>
      </c>
      <c r="CE156" s="1">
        <f t="shared" si="159"/>
        <v>3.2304E-3</v>
      </c>
      <c r="CF156" s="1">
        <f t="shared" si="160"/>
        <v>4.0379999999999999E-3</v>
      </c>
      <c r="CG156" s="1">
        <f t="shared" si="161"/>
        <v>3.9170000000000003E-3</v>
      </c>
      <c r="CH156" s="1">
        <f t="shared" si="163"/>
        <v>4.5593999999999999E-3</v>
      </c>
      <c r="CI156" s="1">
        <f t="shared" si="164"/>
        <v>4.4219999999999997E-3</v>
      </c>
      <c r="CJ156" s="1">
        <f t="shared" si="165"/>
        <v>5.0049300000000003E-3</v>
      </c>
      <c r="CK156" s="1">
        <f t="shared" ref="CK156:CK187" si="166">0.6935*B70</f>
        <v>4.8545000000000003E-3</v>
      </c>
      <c r="CL156" s="1">
        <f t="shared" si="132"/>
        <v>5.3815999999999994E-3</v>
      </c>
      <c r="CM156" s="1">
        <f t="shared" si="133"/>
        <v>5.2199999999999998E-3</v>
      </c>
      <c r="CN156" s="1">
        <f t="shared" si="134"/>
        <v>5.6960999999999999E-3</v>
      </c>
      <c r="CO156" s="1">
        <f t="shared" si="135"/>
        <v>5.5250999999999998E-3</v>
      </c>
      <c r="CP156" s="1">
        <f t="shared" si="136"/>
        <v>5.9550000000000002E-3</v>
      </c>
      <c r="CQ156" s="1">
        <f t="shared" si="137"/>
        <v>5.777E-3</v>
      </c>
      <c r="CR156" s="1">
        <f t="shared" si="138"/>
        <v>6.1633E-3</v>
      </c>
      <c r="CS156" s="1">
        <f t="shared" si="139"/>
        <v>6.522E-3</v>
      </c>
      <c r="CT156" s="1">
        <f t="shared" si="140"/>
        <v>6.8535999999999996E-3</v>
      </c>
      <c r="CU156" s="1">
        <f t="shared" si="142"/>
        <v>7.1595999999999995E-3</v>
      </c>
      <c r="CV156" s="1">
        <f t="shared" si="143"/>
        <v>7.4399999999999996E-3</v>
      </c>
      <c r="CW156" s="1">
        <f t="shared" si="144"/>
        <v>7.6992000000000007E-3</v>
      </c>
      <c r="CX156" s="1">
        <f t="shared" si="146"/>
        <v>7.9339000000000007E-3</v>
      </c>
      <c r="CY156" s="1">
        <f t="shared" si="147"/>
        <v>8.1485999999999989E-3</v>
      </c>
    </row>
    <row r="157" spans="1:103" x14ac:dyDescent="0.25">
      <c r="BB157" s="1"/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1.2199999999999999E-3</v>
      </c>
      <c r="BP157" s="1">
        <v>1.2199999999999999E-3</v>
      </c>
      <c r="BQ157" s="1">
        <f t="shared" si="145"/>
        <v>1.1999999999999999E-3</v>
      </c>
      <c r="BR157" s="1">
        <v>1.1999999999999999E-3</v>
      </c>
      <c r="BS157" s="1">
        <v>1.1999999999999999E-3</v>
      </c>
      <c r="BT157" s="1">
        <f t="shared" si="148"/>
        <v>2.3279999999999998E-3</v>
      </c>
      <c r="BU157" s="1">
        <f t="shared" si="149"/>
        <v>2.258E-3</v>
      </c>
      <c r="BV157" s="1">
        <f t="shared" si="150"/>
        <v>2.1900000000000001E-3</v>
      </c>
      <c r="BW157" s="1">
        <f t="shared" si="151"/>
        <v>2.124E-3</v>
      </c>
      <c r="BX157" s="1">
        <f t="shared" si="152"/>
        <v>2.0609600000000001E-3</v>
      </c>
      <c r="BY157" s="1">
        <f t="shared" si="153"/>
        <v>1.9980000000000002E-3</v>
      </c>
      <c r="BZ157" s="1">
        <f t="shared" si="154"/>
        <v>1.9380000000000001E-3</v>
      </c>
      <c r="CA157" s="1">
        <f t="shared" si="155"/>
        <v>2.82E-3</v>
      </c>
      <c r="CB157" s="1">
        <f t="shared" si="156"/>
        <v>2.7360000000000002E-3</v>
      </c>
      <c r="CC157" s="1">
        <f t="shared" si="157"/>
        <v>2.6547000000000003E-3</v>
      </c>
      <c r="CD157" s="1">
        <f t="shared" si="158"/>
        <v>3.4332E-3</v>
      </c>
      <c r="CE157" s="1">
        <f t="shared" si="159"/>
        <v>3.2304E-3</v>
      </c>
      <c r="CF157" s="1">
        <f t="shared" si="160"/>
        <v>3.2304E-3</v>
      </c>
      <c r="CG157" s="1">
        <f t="shared" si="161"/>
        <v>3.9170000000000003E-3</v>
      </c>
      <c r="CH157" s="1">
        <f t="shared" si="163"/>
        <v>3.7995000000000004E-3</v>
      </c>
      <c r="CI157" s="1">
        <f t="shared" si="164"/>
        <v>4.4219999999999997E-3</v>
      </c>
      <c r="CJ157" s="1">
        <f t="shared" si="165"/>
        <v>4.2899399999999999E-3</v>
      </c>
      <c r="CK157" s="1">
        <f t="shared" si="166"/>
        <v>4.8545000000000003E-3</v>
      </c>
      <c r="CL157" s="1">
        <f t="shared" ref="CL157:CL188" si="167">0.6727*B70</f>
        <v>4.7089000000000002E-3</v>
      </c>
      <c r="CM157" s="1">
        <f t="shared" si="133"/>
        <v>5.2199999999999998E-3</v>
      </c>
      <c r="CN157" s="1">
        <f t="shared" si="134"/>
        <v>5.0632000000000003E-3</v>
      </c>
      <c r="CO157" s="1">
        <f t="shared" si="135"/>
        <v>5.5250999999999998E-3</v>
      </c>
      <c r="CP157" s="1">
        <f t="shared" si="136"/>
        <v>5.3594999999999997E-3</v>
      </c>
      <c r="CQ157" s="1">
        <f t="shared" si="137"/>
        <v>5.777E-3</v>
      </c>
      <c r="CR157" s="1">
        <f t="shared" si="138"/>
        <v>5.6030000000000003E-3</v>
      </c>
      <c r="CS157" s="1">
        <f t="shared" si="139"/>
        <v>5.9784999999999994E-3</v>
      </c>
      <c r="CT157" s="1">
        <f t="shared" si="140"/>
        <v>6.3264000000000003E-3</v>
      </c>
      <c r="CU157" s="1">
        <f t="shared" si="142"/>
        <v>6.6481999999999991E-3</v>
      </c>
      <c r="CV157" s="1">
        <f t="shared" si="143"/>
        <v>6.9440000000000005E-3</v>
      </c>
      <c r="CW157" s="1">
        <f t="shared" si="144"/>
        <v>7.2179999999999996E-3</v>
      </c>
      <c r="CX157" s="1">
        <f t="shared" si="146"/>
        <v>7.4672000000000002E-3</v>
      </c>
      <c r="CY157" s="1">
        <f t="shared" si="147"/>
        <v>7.6959000000000003E-3</v>
      </c>
    </row>
    <row r="158" spans="1:103" x14ac:dyDescent="0.25">
      <c r="BB158" s="1"/>
      <c r="BC158" s="1"/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1.2199999999999999E-3</v>
      </c>
      <c r="BQ158" s="1">
        <f t="shared" si="145"/>
        <v>1.1999999999999999E-3</v>
      </c>
      <c r="BR158" s="1">
        <v>1.1999999999999999E-3</v>
      </c>
      <c r="BS158" s="1">
        <v>1.1999999999999999E-3</v>
      </c>
      <c r="BT158" s="1">
        <f t="shared" si="148"/>
        <v>1.1639999999999999E-3</v>
      </c>
      <c r="BU158" s="1">
        <f t="shared" si="149"/>
        <v>2.258E-3</v>
      </c>
      <c r="BV158" s="1">
        <f t="shared" si="150"/>
        <v>2.1900000000000001E-3</v>
      </c>
      <c r="BW158" s="1">
        <f t="shared" si="151"/>
        <v>2.124E-3</v>
      </c>
      <c r="BX158" s="1">
        <f t="shared" si="152"/>
        <v>2.0609600000000001E-3</v>
      </c>
      <c r="BY158" s="1">
        <f t="shared" si="153"/>
        <v>1.9980000000000002E-3</v>
      </c>
      <c r="BZ158" s="1">
        <f t="shared" si="154"/>
        <v>1.9380000000000001E-3</v>
      </c>
      <c r="CA158" s="1">
        <f t="shared" si="155"/>
        <v>1.8799999999999999E-3</v>
      </c>
      <c r="CB158" s="1">
        <f t="shared" si="156"/>
        <v>2.7360000000000002E-3</v>
      </c>
      <c r="CC158" s="1">
        <f t="shared" si="157"/>
        <v>2.6547000000000003E-3</v>
      </c>
      <c r="CD158" s="1">
        <f t="shared" si="158"/>
        <v>2.5748999999999998E-3</v>
      </c>
      <c r="CE158" s="1">
        <f t="shared" si="159"/>
        <v>3.2304E-3</v>
      </c>
      <c r="CF158" s="1">
        <f t="shared" si="160"/>
        <v>3.2304E-3</v>
      </c>
      <c r="CG158" s="1">
        <f t="shared" si="161"/>
        <v>3.1335999999999998E-3</v>
      </c>
      <c r="CH158" s="1">
        <f t="shared" si="163"/>
        <v>3.7995000000000004E-3</v>
      </c>
      <c r="CI158" s="1">
        <f t="shared" si="164"/>
        <v>3.6849999999999999E-3</v>
      </c>
      <c r="CJ158" s="1">
        <f t="shared" si="165"/>
        <v>4.2899399999999999E-3</v>
      </c>
      <c r="CK158" s="1">
        <f t="shared" si="166"/>
        <v>4.1609999999999998E-3</v>
      </c>
      <c r="CL158" s="1">
        <f t="shared" si="167"/>
        <v>4.7089000000000002E-3</v>
      </c>
      <c r="CM158" s="1">
        <f t="shared" ref="CM158:CM189" si="168">0.6525*B70</f>
        <v>4.5674999999999995E-3</v>
      </c>
      <c r="CN158" s="1">
        <f t="shared" si="134"/>
        <v>5.0632000000000003E-3</v>
      </c>
      <c r="CO158" s="1">
        <f t="shared" si="135"/>
        <v>4.9112000000000001E-3</v>
      </c>
      <c r="CP158" s="1">
        <f t="shared" si="136"/>
        <v>5.3594999999999997E-3</v>
      </c>
      <c r="CQ158" s="1">
        <f t="shared" si="137"/>
        <v>5.1992999999999996E-3</v>
      </c>
      <c r="CR158" s="1">
        <f t="shared" si="138"/>
        <v>5.6030000000000003E-3</v>
      </c>
      <c r="CS158" s="1">
        <f t="shared" si="139"/>
        <v>5.4349999999999997E-3</v>
      </c>
      <c r="CT158" s="1">
        <f t="shared" si="140"/>
        <v>5.7992E-3</v>
      </c>
      <c r="CU158" s="1">
        <f t="shared" si="142"/>
        <v>6.1367999999999995E-3</v>
      </c>
      <c r="CV158" s="1">
        <f t="shared" si="143"/>
        <v>6.4479999999999997E-3</v>
      </c>
      <c r="CW158" s="1">
        <f t="shared" si="144"/>
        <v>6.7368000000000003E-3</v>
      </c>
      <c r="CX158" s="1">
        <f t="shared" si="146"/>
        <v>7.0004999999999998E-3</v>
      </c>
      <c r="CY158" s="1">
        <f t="shared" si="147"/>
        <v>7.2432E-3</v>
      </c>
    </row>
    <row r="159" spans="1:103" x14ac:dyDescent="0.25">
      <c r="BB159" s="1"/>
      <c r="BC159" s="1"/>
      <c r="BD159" s="1"/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f t="shared" si="145"/>
        <v>1.1999999999999999E-3</v>
      </c>
      <c r="BR159" s="1">
        <v>1.1999999999999999E-3</v>
      </c>
      <c r="BS159" s="1">
        <v>1.1999999999999999E-3</v>
      </c>
      <c r="BT159" s="1">
        <f t="shared" si="148"/>
        <v>1.1639999999999999E-3</v>
      </c>
      <c r="BU159" s="1">
        <f t="shared" si="149"/>
        <v>1.129E-3</v>
      </c>
      <c r="BV159" s="1">
        <f t="shared" si="150"/>
        <v>2.1900000000000001E-3</v>
      </c>
      <c r="BW159" s="1">
        <f t="shared" si="151"/>
        <v>2.124E-3</v>
      </c>
      <c r="BX159" s="1">
        <f t="shared" si="152"/>
        <v>2.0609600000000001E-3</v>
      </c>
      <c r="BY159" s="1">
        <f t="shared" si="153"/>
        <v>1.9980000000000002E-3</v>
      </c>
      <c r="BZ159" s="1">
        <f t="shared" si="154"/>
        <v>1.9380000000000001E-3</v>
      </c>
      <c r="CA159" s="1">
        <f t="shared" si="155"/>
        <v>1.8799999999999999E-3</v>
      </c>
      <c r="CB159" s="1">
        <f t="shared" si="156"/>
        <v>1.8240000000000001E-3</v>
      </c>
      <c r="CC159" s="1">
        <f t="shared" si="157"/>
        <v>2.6547000000000003E-3</v>
      </c>
      <c r="CD159" s="1">
        <f t="shared" si="158"/>
        <v>2.5748999999999998E-3</v>
      </c>
      <c r="CE159" s="1">
        <f t="shared" si="159"/>
        <v>2.4228000000000001E-3</v>
      </c>
      <c r="CF159" s="1">
        <f t="shared" si="160"/>
        <v>3.2304E-3</v>
      </c>
      <c r="CG159" s="1">
        <f t="shared" si="161"/>
        <v>3.1335999999999998E-3</v>
      </c>
      <c r="CH159" s="1">
        <f t="shared" si="163"/>
        <v>3.0395999999999999E-3</v>
      </c>
      <c r="CI159" s="1">
        <f t="shared" si="164"/>
        <v>3.6849999999999999E-3</v>
      </c>
      <c r="CJ159" s="1">
        <f t="shared" si="165"/>
        <v>3.5749500000000003E-3</v>
      </c>
      <c r="CK159" s="1">
        <f t="shared" si="166"/>
        <v>4.1609999999999998E-3</v>
      </c>
      <c r="CL159" s="1">
        <f t="shared" si="167"/>
        <v>4.0362000000000002E-3</v>
      </c>
      <c r="CM159" s="1">
        <f t="shared" si="168"/>
        <v>4.5674999999999995E-3</v>
      </c>
      <c r="CN159" s="1">
        <f t="shared" ref="CN159:CN190" si="169">0.6329*B70</f>
        <v>4.4302999999999999E-3</v>
      </c>
      <c r="CO159" s="1">
        <f t="shared" si="135"/>
        <v>4.9112000000000001E-3</v>
      </c>
      <c r="CP159" s="1">
        <f t="shared" si="136"/>
        <v>4.764E-3</v>
      </c>
      <c r="CQ159" s="1">
        <f t="shared" si="137"/>
        <v>5.1992999999999996E-3</v>
      </c>
      <c r="CR159" s="1">
        <f t="shared" si="138"/>
        <v>5.0426999999999998E-3</v>
      </c>
      <c r="CS159" s="1">
        <f t="shared" si="139"/>
        <v>5.4349999999999997E-3</v>
      </c>
      <c r="CT159" s="1">
        <f t="shared" si="140"/>
        <v>5.2719999999999998E-3</v>
      </c>
      <c r="CU159" s="1">
        <f t="shared" si="142"/>
        <v>5.6253999999999992E-3</v>
      </c>
      <c r="CV159" s="1">
        <f t="shared" si="143"/>
        <v>5.9519999999999998E-3</v>
      </c>
      <c r="CW159" s="1">
        <f t="shared" si="144"/>
        <v>6.2556E-3</v>
      </c>
      <c r="CX159" s="1">
        <f t="shared" si="146"/>
        <v>6.5338000000000002E-3</v>
      </c>
      <c r="CY159" s="1">
        <f t="shared" si="147"/>
        <v>6.7904999999999997E-3</v>
      </c>
    </row>
    <row r="160" spans="1:103" x14ac:dyDescent="0.25">
      <c r="BB160" s="1"/>
      <c r="BC160" s="1"/>
      <c r="BD160" s="1"/>
      <c r="BE160" s="1"/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f t="shared" si="145"/>
        <v>0</v>
      </c>
      <c r="BR160" s="1">
        <v>1.1999999999999999E-3</v>
      </c>
      <c r="BS160" s="1">
        <v>1.1999999999999999E-3</v>
      </c>
      <c r="BT160" s="1">
        <f t="shared" si="148"/>
        <v>1.1639999999999999E-3</v>
      </c>
      <c r="BU160" s="1">
        <f t="shared" si="149"/>
        <v>1.129E-3</v>
      </c>
      <c r="BV160" s="1">
        <f t="shared" si="150"/>
        <v>1.0950000000000001E-3</v>
      </c>
      <c r="BW160" s="1">
        <f t="shared" si="151"/>
        <v>2.124E-3</v>
      </c>
      <c r="BX160" s="1">
        <f t="shared" si="152"/>
        <v>2.0609600000000001E-3</v>
      </c>
      <c r="BY160" s="1">
        <f t="shared" si="153"/>
        <v>1.9980000000000002E-3</v>
      </c>
      <c r="BZ160" s="1">
        <f t="shared" si="154"/>
        <v>1.9380000000000001E-3</v>
      </c>
      <c r="CA160" s="1">
        <f t="shared" si="155"/>
        <v>1.8799999999999999E-3</v>
      </c>
      <c r="CB160" s="1">
        <f t="shared" si="156"/>
        <v>1.8240000000000001E-3</v>
      </c>
      <c r="CC160" s="1">
        <f t="shared" si="157"/>
        <v>1.7698E-3</v>
      </c>
      <c r="CD160" s="1">
        <f t="shared" si="158"/>
        <v>2.5748999999999998E-3</v>
      </c>
      <c r="CE160" s="1">
        <f t="shared" si="159"/>
        <v>2.4228000000000001E-3</v>
      </c>
      <c r="CF160" s="1">
        <f t="shared" si="160"/>
        <v>2.4228000000000001E-3</v>
      </c>
      <c r="CG160" s="1">
        <f t="shared" si="161"/>
        <v>3.1335999999999998E-3</v>
      </c>
      <c r="CH160" s="1">
        <f t="shared" si="163"/>
        <v>3.0395999999999999E-3</v>
      </c>
      <c r="CI160" s="1">
        <f t="shared" si="164"/>
        <v>2.9480000000000001E-3</v>
      </c>
      <c r="CJ160" s="1">
        <f t="shared" si="165"/>
        <v>3.5749500000000003E-3</v>
      </c>
      <c r="CK160" s="1">
        <f t="shared" si="166"/>
        <v>3.4675000000000001E-3</v>
      </c>
      <c r="CL160" s="1">
        <f t="shared" si="167"/>
        <v>4.0362000000000002E-3</v>
      </c>
      <c r="CM160" s="1">
        <f t="shared" si="168"/>
        <v>3.9150000000000001E-3</v>
      </c>
      <c r="CN160" s="1">
        <f t="shared" si="169"/>
        <v>4.4302999999999999E-3</v>
      </c>
      <c r="CO160" s="1">
        <f t="shared" ref="CO160:CO191" si="170">0.6139*B70</f>
        <v>4.2973000000000004E-3</v>
      </c>
      <c r="CP160" s="1">
        <f t="shared" si="136"/>
        <v>4.764E-3</v>
      </c>
      <c r="CQ160" s="1">
        <f t="shared" si="137"/>
        <v>4.6216E-3</v>
      </c>
      <c r="CR160" s="1">
        <f t="shared" si="138"/>
        <v>5.0426999999999998E-3</v>
      </c>
      <c r="CS160" s="1">
        <f t="shared" si="139"/>
        <v>4.8914999999999991E-3</v>
      </c>
      <c r="CT160" s="1">
        <f t="shared" si="140"/>
        <v>5.2719999999999998E-3</v>
      </c>
      <c r="CU160" s="1">
        <f t="shared" si="142"/>
        <v>5.1139999999999996E-3</v>
      </c>
      <c r="CV160" s="1">
        <f t="shared" si="143"/>
        <v>5.4559999999999999E-3</v>
      </c>
      <c r="CW160" s="1">
        <f t="shared" si="144"/>
        <v>5.7744000000000007E-3</v>
      </c>
      <c r="CX160" s="1">
        <f t="shared" si="146"/>
        <v>6.0670999999999998E-3</v>
      </c>
      <c r="CY160" s="1">
        <f t="shared" si="147"/>
        <v>6.3378000000000002E-3</v>
      </c>
    </row>
    <row r="161" spans="54:103" x14ac:dyDescent="0.25">
      <c r="BB161" s="1"/>
      <c r="BC161" s="1"/>
      <c r="BD161" s="1"/>
      <c r="BE161" s="1"/>
      <c r="BF161" s="1"/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f t="shared" si="145"/>
        <v>0</v>
      </c>
      <c r="BR161" s="1">
        <v>0</v>
      </c>
      <c r="BS161" s="1">
        <v>1.1999999999999999E-3</v>
      </c>
      <c r="BT161" s="1">
        <f t="shared" si="148"/>
        <v>1.1639999999999999E-3</v>
      </c>
      <c r="BU161" s="1">
        <f t="shared" si="149"/>
        <v>1.129E-3</v>
      </c>
      <c r="BV161" s="1">
        <f t="shared" si="150"/>
        <v>1.0950000000000001E-3</v>
      </c>
      <c r="BW161" s="1">
        <f t="shared" si="151"/>
        <v>1.062E-3</v>
      </c>
      <c r="BX161" s="1">
        <f t="shared" si="152"/>
        <v>2.0609600000000001E-3</v>
      </c>
      <c r="BY161" s="1">
        <f t="shared" si="153"/>
        <v>1.9980000000000002E-3</v>
      </c>
      <c r="BZ161" s="1">
        <f t="shared" si="154"/>
        <v>1.9380000000000001E-3</v>
      </c>
      <c r="CA161" s="1">
        <f t="shared" si="155"/>
        <v>1.8799999999999999E-3</v>
      </c>
      <c r="CB161" s="1">
        <f t="shared" si="156"/>
        <v>1.8240000000000001E-3</v>
      </c>
      <c r="CC161" s="1">
        <f t="shared" si="157"/>
        <v>1.7698E-3</v>
      </c>
      <c r="CD161" s="1">
        <f t="shared" si="158"/>
        <v>1.7166E-3</v>
      </c>
      <c r="CE161" s="1">
        <f t="shared" si="159"/>
        <v>2.4228000000000001E-3</v>
      </c>
      <c r="CF161" s="1">
        <f t="shared" si="160"/>
        <v>2.4228000000000001E-3</v>
      </c>
      <c r="CG161" s="1">
        <f t="shared" si="161"/>
        <v>2.3502000000000002E-3</v>
      </c>
      <c r="CH161" s="1">
        <f t="shared" si="163"/>
        <v>3.0395999999999999E-3</v>
      </c>
      <c r="CI161" s="1">
        <f t="shared" si="164"/>
        <v>2.9480000000000001E-3</v>
      </c>
      <c r="CJ161" s="1">
        <f t="shared" si="165"/>
        <v>2.8599599999999999E-3</v>
      </c>
      <c r="CK161" s="1">
        <f t="shared" si="166"/>
        <v>3.4675000000000001E-3</v>
      </c>
      <c r="CL161" s="1">
        <f t="shared" si="167"/>
        <v>3.3634999999999997E-3</v>
      </c>
      <c r="CM161" s="1">
        <f t="shared" si="168"/>
        <v>3.9150000000000001E-3</v>
      </c>
      <c r="CN161" s="1">
        <f t="shared" si="169"/>
        <v>3.7974000000000003E-3</v>
      </c>
      <c r="CO161" s="1">
        <f t="shared" si="170"/>
        <v>4.2973000000000004E-3</v>
      </c>
      <c r="CP161" s="1">
        <f t="shared" ref="CP161:CP192" si="171">0.5955*B70</f>
        <v>4.1685000000000003E-3</v>
      </c>
      <c r="CQ161" s="1">
        <f t="shared" si="137"/>
        <v>4.6216E-3</v>
      </c>
      <c r="CR161" s="1">
        <f t="shared" si="138"/>
        <v>4.4824000000000001E-3</v>
      </c>
      <c r="CS161" s="1">
        <f t="shared" si="139"/>
        <v>4.8914999999999991E-3</v>
      </c>
      <c r="CT161" s="1">
        <f t="shared" si="140"/>
        <v>4.7447999999999995E-3</v>
      </c>
      <c r="CU161" s="1">
        <f t="shared" si="142"/>
        <v>5.1139999999999996E-3</v>
      </c>
      <c r="CV161" s="1">
        <f t="shared" si="143"/>
        <v>4.96E-3</v>
      </c>
      <c r="CW161" s="1">
        <f t="shared" si="144"/>
        <v>5.2931999999999996E-3</v>
      </c>
      <c r="CX161" s="1">
        <f t="shared" si="146"/>
        <v>5.6004000000000002E-3</v>
      </c>
      <c r="CY161" s="1">
        <f t="shared" si="147"/>
        <v>5.8850999999999999E-3</v>
      </c>
    </row>
    <row r="162" spans="54:103" x14ac:dyDescent="0.25">
      <c r="BB162" s="1"/>
      <c r="BC162" s="1"/>
      <c r="BD162" s="1"/>
      <c r="BE162" s="1"/>
      <c r="BF162" s="1"/>
      <c r="BG162" s="1"/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f t="shared" si="145"/>
        <v>0</v>
      </c>
      <c r="BR162" s="1">
        <v>0</v>
      </c>
      <c r="BS162" s="1">
        <v>0</v>
      </c>
      <c r="BT162" s="1">
        <f t="shared" si="148"/>
        <v>1.1639999999999999E-3</v>
      </c>
      <c r="BU162" s="1">
        <f t="shared" si="149"/>
        <v>1.129E-3</v>
      </c>
      <c r="BV162" s="1">
        <f t="shared" si="150"/>
        <v>1.0950000000000001E-3</v>
      </c>
      <c r="BW162" s="1">
        <f t="shared" si="151"/>
        <v>1.062E-3</v>
      </c>
      <c r="BX162" s="1">
        <f t="shared" si="152"/>
        <v>1.0304800000000001E-3</v>
      </c>
      <c r="BY162" s="1">
        <f t="shared" si="153"/>
        <v>1.9980000000000002E-3</v>
      </c>
      <c r="BZ162" s="1">
        <f t="shared" si="154"/>
        <v>1.9380000000000001E-3</v>
      </c>
      <c r="CA162" s="1">
        <f t="shared" si="155"/>
        <v>1.8799999999999999E-3</v>
      </c>
      <c r="CB162" s="1">
        <f t="shared" si="156"/>
        <v>1.8240000000000001E-3</v>
      </c>
      <c r="CC162" s="1">
        <f t="shared" si="157"/>
        <v>1.7698E-3</v>
      </c>
      <c r="CD162" s="1">
        <f t="shared" si="158"/>
        <v>1.7166E-3</v>
      </c>
      <c r="CE162" s="1">
        <f t="shared" si="159"/>
        <v>1.6152E-3</v>
      </c>
      <c r="CF162" s="1">
        <f t="shared" si="160"/>
        <v>2.4228000000000001E-3</v>
      </c>
      <c r="CG162" s="1">
        <f t="shared" si="161"/>
        <v>2.3502000000000002E-3</v>
      </c>
      <c r="CH162" s="1">
        <f t="shared" si="163"/>
        <v>2.2797E-3</v>
      </c>
      <c r="CI162" s="1">
        <f t="shared" si="164"/>
        <v>2.9480000000000001E-3</v>
      </c>
      <c r="CJ162" s="1">
        <f t="shared" si="165"/>
        <v>2.8599599999999999E-3</v>
      </c>
      <c r="CK162" s="1">
        <f t="shared" si="166"/>
        <v>2.774E-3</v>
      </c>
      <c r="CL162" s="1">
        <f t="shared" si="167"/>
        <v>3.3634999999999997E-3</v>
      </c>
      <c r="CM162" s="1">
        <f t="shared" si="168"/>
        <v>3.2624999999999998E-3</v>
      </c>
      <c r="CN162" s="1">
        <f t="shared" si="169"/>
        <v>3.7974000000000003E-3</v>
      </c>
      <c r="CO162" s="1">
        <f t="shared" si="170"/>
        <v>3.6833999999999999E-3</v>
      </c>
      <c r="CP162" s="1">
        <f t="shared" si="171"/>
        <v>4.1685000000000003E-3</v>
      </c>
      <c r="CQ162" s="1">
        <f t="shared" ref="CQ162:CQ193" si="172">0.5777*B70</f>
        <v>4.0439000000000004E-3</v>
      </c>
      <c r="CR162" s="1">
        <f t="shared" si="138"/>
        <v>4.4824000000000001E-3</v>
      </c>
      <c r="CS162" s="1">
        <f t="shared" si="139"/>
        <v>4.3480000000000003E-3</v>
      </c>
      <c r="CT162" s="1">
        <f t="shared" si="140"/>
        <v>4.7447999999999995E-3</v>
      </c>
      <c r="CU162" s="1">
        <f t="shared" si="142"/>
        <v>4.6025999999999992E-3</v>
      </c>
      <c r="CV162" s="1">
        <f t="shared" si="143"/>
        <v>4.96E-3</v>
      </c>
      <c r="CW162" s="1">
        <f t="shared" si="144"/>
        <v>4.8120000000000003E-3</v>
      </c>
      <c r="CX162" s="1">
        <f t="shared" si="146"/>
        <v>5.1336999999999997E-3</v>
      </c>
      <c r="CY162" s="1">
        <f t="shared" si="147"/>
        <v>5.4324000000000004E-3</v>
      </c>
    </row>
    <row r="163" spans="54:103" x14ac:dyDescent="0.25">
      <c r="BB163" s="1"/>
      <c r="BC163" s="1"/>
      <c r="BD163" s="1"/>
      <c r="BE163" s="1"/>
      <c r="BF163" s="1"/>
      <c r="BG163" s="1"/>
      <c r="BH163" s="1"/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f t="shared" si="145"/>
        <v>0</v>
      </c>
      <c r="BR163" s="1">
        <v>0</v>
      </c>
      <c r="BS163" s="1">
        <v>0</v>
      </c>
      <c r="BT163" s="1">
        <f t="shared" si="148"/>
        <v>0</v>
      </c>
      <c r="BU163" s="1">
        <f t="shared" si="149"/>
        <v>1.129E-3</v>
      </c>
      <c r="BV163" s="1">
        <f t="shared" si="150"/>
        <v>1.0950000000000001E-3</v>
      </c>
      <c r="BW163" s="1">
        <f t="shared" si="151"/>
        <v>1.062E-3</v>
      </c>
      <c r="BX163" s="1">
        <f t="shared" si="152"/>
        <v>1.0304800000000001E-3</v>
      </c>
      <c r="BY163" s="1">
        <f t="shared" si="153"/>
        <v>9.990000000000001E-4</v>
      </c>
      <c r="BZ163" s="1">
        <f t="shared" si="154"/>
        <v>1.9380000000000001E-3</v>
      </c>
      <c r="CA163" s="1">
        <f t="shared" si="155"/>
        <v>1.8799999999999999E-3</v>
      </c>
      <c r="CB163" s="1">
        <f t="shared" si="156"/>
        <v>1.8240000000000001E-3</v>
      </c>
      <c r="CC163" s="1">
        <f t="shared" si="157"/>
        <v>1.7698E-3</v>
      </c>
      <c r="CD163" s="1">
        <f t="shared" si="158"/>
        <v>1.7166E-3</v>
      </c>
      <c r="CE163" s="1">
        <f t="shared" si="159"/>
        <v>1.6152E-3</v>
      </c>
      <c r="CF163" s="1">
        <f t="shared" si="160"/>
        <v>1.6152E-3</v>
      </c>
      <c r="CG163" s="1">
        <f t="shared" si="161"/>
        <v>2.3502000000000002E-3</v>
      </c>
      <c r="CH163" s="1">
        <f t="shared" si="163"/>
        <v>2.2797E-3</v>
      </c>
      <c r="CI163" s="1">
        <f t="shared" si="164"/>
        <v>2.2109999999999999E-3</v>
      </c>
      <c r="CJ163" s="1">
        <f t="shared" si="165"/>
        <v>2.8599599999999999E-3</v>
      </c>
      <c r="CK163" s="1">
        <f t="shared" si="166"/>
        <v>2.774E-3</v>
      </c>
      <c r="CL163" s="1">
        <f t="shared" si="167"/>
        <v>2.6907999999999997E-3</v>
      </c>
      <c r="CM163" s="1">
        <f t="shared" si="168"/>
        <v>3.2624999999999998E-3</v>
      </c>
      <c r="CN163" s="1">
        <f t="shared" si="169"/>
        <v>3.1645000000000002E-3</v>
      </c>
      <c r="CO163" s="1">
        <f t="shared" si="170"/>
        <v>3.6833999999999999E-3</v>
      </c>
      <c r="CP163" s="1">
        <f t="shared" si="171"/>
        <v>3.5730000000000002E-3</v>
      </c>
      <c r="CQ163" s="1">
        <f t="shared" si="172"/>
        <v>4.0439000000000004E-3</v>
      </c>
      <c r="CR163" s="1">
        <f t="shared" ref="CR163:CR194" si="173">0.5603*B70</f>
        <v>3.9221000000000004E-3</v>
      </c>
      <c r="CS163" s="1">
        <f t="shared" si="139"/>
        <v>4.3480000000000003E-3</v>
      </c>
      <c r="CT163" s="1">
        <f t="shared" si="140"/>
        <v>4.2176000000000002E-3</v>
      </c>
      <c r="CU163" s="1">
        <f t="shared" si="142"/>
        <v>4.6025999999999992E-3</v>
      </c>
      <c r="CV163" s="1">
        <f t="shared" si="143"/>
        <v>4.4639999999999992E-3</v>
      </c>
      <c r="CW163" s="1">
        <f t="shared" si="144"/>
        <v>4.8120000000000003E-3</v>
      </c>
      <c r="CX163" s="1">
        <f t="shared" si="146"/>
        <v>4.6670000000000001E-3</v>
      </c>
      <c r="CY163" s="1">
        <f t="shared" si="147"/>
        <v>4.9796999999999992E-3</v>
      </c>
    </row>
    <row r="164" spans="54:103" x14ac:dyDescent="0.25">
      <c r="BB164" s="1"/>
      <c r="BC164" s="1"/>
      <c r="BD164" s="1"/>
      <c r="BE164" s="1"/>
      <c r="BF164" s="1"/>
      <c r="BG164" s="1"/>
      <c r="BH164" s="1"/>
      <c r="BI164" s="1"/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f t="shared" si="145"/>
        <v>0</v>
      </c>
      <c r="BR164" s="1">
        <v>0</v>
      </c>
      <c r="BS164" s="1">
        <v>0</v>
      </c>
      <c r="BT164" s="1">
        <f t="shared" si="148"/>
        <v>0</v>
      </c>
      <c r="BU164" s="1">
        <f t="shared" si="149"/>
        <v>0</v>
      </c>
      <c r="BV164" s="1">
        <f t="shared" si="150"/>
        <v>1.0950000000000001E-3</v>
      </c>
      <c r="BW164" s="1">
        <f t="shared" si="151"/>
        <v>1.062E-3</v>
      </c>
      <c r="BX164" s="1">
        <f t="shared" si="152"/>
        <v>1.0304800000000001E-3</v>
      </c>
      <c r="BY164" s="1">
        <f t="shared" si="153"/>
        <v>9.990000000000001E-4</v>
      </c>
      <c r="BZ164" s="1">
        <f t="shared" si="154"/>
        <v>9.6900000000000003E-4</v>
      </c>
      <c r="CA164" s="1">
        <f t="shared" si="155"/>
        <v>1.8799999999999999E-3</v>
      </c>
      <c r="CB164" s="1">
        <f t="shared" si="156"/>
        <v>1.8240000000000001E-3</v>
      </c>
      <c r="CC164" s="1">
        <f t="shared" si="157"/>
        <v>1.7698E-3</v>
      </c>
      <c r="CD164" s="1">
        <f t="shared" si="158"/>
        <v>1.7166E-3</v>
      </c>
      <c r="CE164" s="1">
        <f t="shared" si="159"/>
        <v>1.6152E-3</v>
      </c>
      <c r="CF164" s="1">
        <f t="shared" si="160"/>
        <v>1.6152E-3</v>
      </c>
      <c r="CG164" s="1">
        <f t="shared" si="161"/>
        <v>1.5667999999999999E-3</v>
      </c>
      <c r="CH164" s="1">
        <f t="shared" si="163"/>
        <v>2.2797E-3</v>
      </c>
      <c r="CI164" s="1">
        <f t="shared" si="164"/>
        <v>2.2109999999999999E-3</v>
      </c>
      <c r="CJ164" s="1">
        <f t="shared" si="165"/>
        <v>2.1449699999999999E-3</v>
      </c>
      <c r="CK164" s="1">
        <f t="shared" si="166"/>
        <v>2.774E-3</v>
      </c>
      <c r="CL164" s="1">
        <f t="shared" si="167"/>
        <v>2.6907999999999997E-3</v>
      </c>
      <c r="CM164" s="1">
        <f t="shared" si="168"/>
        <v>2.6099999999999999E-3</v>
      </c>
      <c r="CN164" s="1">
        <f t="shared" si="169"/>
        <v>3.1645000000000002E-3</v>
      </c>
      <c r="CO164" s="1">
        <f t="shared" si="170"/>
        <v>3.0695000000000002E-3</v>
      </c>
      <c r="CP164" s="1">
        <f t="shared" si="171"/>
        <v>3.5730000000000002E-3</v>
      </c>
      <c r="CQ164" s="1">
        <f t="shared" si="172"/>
        <v>3.4662E-3</v>
      </c>
      <c r="CR164" s="1">
        <f t="shared" si="173"/>
        <v>3.9221000000000004E-3</v>
      </c>
      <c r="CS164" s="1">
        <f t="shared" ref="CS164:CS195" si="174">0.5435*B70</f>
        <v>3.8045000000000002E-3</v>
      </c>
      <c r="CT164" s="1">
        <f t="shared" si="140"/>
        <v>4.2176000000000002E-3</v>
      </c>
      <c r="CU164" s="1">
        <f t="shared" si="142"/>
        <v>4.0911999999999997E-3</v>
      </c>
      <c r="CV164" s="1">
        <f t="shared" si="143"/>
        <v>4.4639999999999992E-3</v>
      </c>
      <c r="CW164" s="1">
        <f t="shared" si="144"/>
        <v>4.3308000000000001E-3</v>
      </c>
      <c r="CX164" s="1">
        <f t="shared" si="146"/>
        <v>4.6670000000000001E-3</v>
      </c>
      <c r="CY164" s="1">
        <f t="shared" si="147"/>
        <v>4.5269999999999998E-3</v>
      </c>
    </row>
    <row r="165" spans="54:103" x14ac:dyDescent="0.25">
      <c r="BB165" s="1"/>
      <c r="BC165" s="1"/>
      <c r="BD165" s="1"/>
      <c r="BE165" s="1"/>
      <c r="BF165" s="1"/>
      <c r="BG165" s="1"/>
      <c r="BH165" s="1"/>
      <c r="BI165" s="1"/>
      <c r="BJ165" s="1"/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f t="shared" si="145"/>
        <v>0</v>
      </c>
      <c r="BR165" s="1">
        <v>0</v>
      </c>
      <c r="BS165" s="1">
        <v>0</v>
      </c>
      <c r="BT165" s="1">
        <f t="shared" si="148"/>
        <v>0</v>
      </c>
      <c r="BU165" s="1">
        <f t="shared" si="149"/>
        <v>0</v>
      </c>
      <c r="BV165" s="1">
        <f t="shared" si="150"/>
        <v>0</v>
      </c>
      <c r="BW165" s="1">
        <f t="shared" si="151"/>
        <v>1.062E-3</v>
      </c>
      <c r="BX165" s="1">
        <f t="shared" si="152"/>
        <v>1.0304800000000001E-3</v>
      </c>
      <c r="BY165" s="1">
        <f t="shared" si="153"/>
        <v>9.990000000000001E-4</v>
      </c>
      <c r="BZ165" s="1">
        <f t="shared" si="154"/>
        <v>9.6900000000000003E-4</v>
      </c>
      <c r="CA165" s="1">
        <f t="shared" si="155"/>
        <v>9.3999999999999997E-4</v>
      </c>
      <c r="CB165" s="1">
        <f t="shared" si="156"/>
        <v>1.8240000000000001E-3</v>
      </c>
      <c r="CC165" s="1">
        <f t="shared" si="157"/>
        <v>1.7698E-3</v>
      </c>
      <c r="CD165" s="1">
        <f t="shared" si="158"/>
        <v>1.7166E-3</v>
      </c>
      <c r="CE165" s="1">
        <f t="shared" si="159"/>
        <v>1.6152E-3</v>
      </c>
      <c r="CF165" s="1">
        <f t="shared" si="160"/>
        <v>1.6152E-3</v>
      </c>
      <c r="CG165" s="1">
        <f t="shared" si="161"/>
        <v>1.5667999999999999E-3</v>
      </c>
      <c r="CH165" s="1">
        <f t="shared" si="163"/>
        <v>1.5198E-3</v>
      </c>
      <c r="CI165" s="1">
        <f t="shared" si="164"/>
        <v>2.2109999999999999E-3</v>
      </c>
      <c r="CJ165" s="1">
        <f t="shared" si="165"/>
        <v>2.1449699999999999E-3</v>
      </c>
      <c r="CK165" s="1">
        <f t="shared" si="166"/>
        <v>2.0804999999999999E-3</v>
      </c>
      <c r="CL165" s="1">
        <f t="shared" si="167"/>
        <v>2.6907999999999997E-3</v>
      </c>
      <c r="CM165" s="1">
        <f t="shared" si="168"/>
        <v>2.6099999999999999E-3</v>
      </c>
      <c r="CN165" s="1">
        <f t="shared" si="169"/>
        <v>2.5316000000000002E-3</v>
      </c>
      <c r="CO165" s="1">
        <f t="shared" si="170"/>
        <v>3.0695000000000002E-3</v>
      </c>
      <c r="CP165" s="1">
        <f t="shared" si="171"/>
        <v>2.9775000000000001E-3</v>
      </c>
      <c r="CQ165" s="1">
        <f t="shared" si="172"/>
        <v>3.4662E-3</v>
      </c>
      <c r="CR165" s="1">
        <f t="shared" si="173"/>
        <v>3.3618000000000003E-3</v>
      </c>
      <c r="CS165" s="1">
        <f t="shared" si="174"/>
        <v>3.8045000000000002E-3</v>
      </c>
      <c r="CT165" s="1">
        <f t="shared" ref="CT165:CT196" si="175">0.5272*B70</f>
        <v>3.6903999999999999E-3</v>
      </c>
      <c r="CU165" s="1">
        <f t="shared" si="142"/>
        <v>4.0911999999999997E-3</v>
      </c>
      <c r="CV165" s="1">
        <f t="shared" si="143"/>
        <v>3.9680000000000002E-3</v>
      </c>
      <c r="CW165" s="1">
        <f t="shared" si="144"/>
        <v>4.3308000000000001E-3</v>
      </c>
      <c r="CX165" s="1">
        <f t="shared" si="146"/>
        <v>4.2002999999999997E-3</v>
      </c>
      <c r="CY165" s="1">
        <f t="shared" si="147"/>
        <v>4.5269999999999998E-3</v>
      </c>
    </row>
    <row r="166" spans="54:103" x14ac:dyDescent="0.25"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f t="shared" si="145"/>
        <v>0</v>
      </c>
      <c r="BR166" s="1">
        <v>0</v>
      </c>
      <c r="BS166" s="1">
        <v>0</v>
      </c>
      <c r="BT166" s="1">
        <f t="shared" si="148"/>
        <v>0</v>
      </c>
      <c r="BU166" s="1">
        <f t="shared" si="149"/>
        <v>0</v>
      </c>
      <c r="BV166" s="1">
        <f t="shared" si="150"/>
        <v>0</v>
      </c>
      <c r="BW166" s="1">
        <f t="shared" si="151"/>
        <v>0</v>
      </c>
      <c r="BX166" s="1">
        <f t="shared" si="152"/>
        <v>1.0304800000000001E-3</v>
      </c>
      <c r="BY166" s="1">
        <f t="shared" si="153"/>
        <v>9.990000000000001E-4</v>
      </c>
      <c r="BZ166" s="1">
        <f t="shared" si="154"/>
        <v>9.6900000000000003E-4</v>
      </c>
      <c r="CA166" s="1">
        <f t="shared" si="155"/>
        <v>9.3999999999999997E-4</v>
      </c>
      <c r="CB166" s="1">
        <f t="shared" si="156"/>
        <v>9.1200000000000005E-4</v>
      </c>
      <c r="CC166" s="1">
        <f t="shared" si="157"/>
        <v>1.7698E-3</v>
      </c>
      <c r="CD166" s="1">
        <f t="shared" si="158"/>
        <v>1.7166E-3</v>
      </c>
      <c r="CE166" s="1">
        <f t="shared" si="159"/>
        <v>1.6152E-3</v>
      </c>
      <c r="CF166" s="1">
        <f t="shared" si="160"/>
        <v>1.6152E-3</v>
      </c>
      <c r="CG166" s="1">
        <f t="shared" si="161"/>
        <v>1.5667999999999999E-3</v>
      </c>
      <c r="CH166" s="1">
        <f t="shared" si="163"/>
        <v>1.5198E-3</v>
      </c>
      <c r="CI166" s="1">
        <f t="shared" si="164"/>
        <v>1.474E-3</v>
      </c>
      <c r="CJ166" s="1">
        <f t="shared" si="165"/>
        <v>2.1449699999999999E-3</v>
      </c>
      <c r="CK166" s="1">
        <f t="shared" si="166"/>
        <v>2.0804999999999999E-3</v>
      </c>
      <c r="CL166" s="1">
        <f t="shared" si="167"/>
        <v>2.0181000000000001E-3</v>
      </c>
      <c r="CM166" s="1">
        <f t="shared" si="168"/>
        <v>2.6099999999999999E-3</v>
      </c>
      <c r="CN166" s="1">
        <f t="shared" si="169"/>
        <v>2.5316000000000002E-3</v>
      </c>
      <c r="CO166" s="1">
        <f t="shared" si="170"/>
        <v>2.4556000000000001E-3</v>
      </c>
      <c r="CP166" s="1">
        <f t="shared" si="171"/>
        <v>2.9775000000000001E-3</v>
      </c>
      <c r="CQ166" s="1">
        <f t="shared" si="172"/>
        <v>2.8885E-3</v>
      </c>
      <c r="CR166" s="1">
        <f t="shared" si="173"/>
        <v>3.3618000000000003E-3</v>
      </c>
      <c r="CS166" s="1">
        <f t="shared" si="174"/>
        <v>3.261E-3</v>
      </c>
      <c r="CT166" s="1">
        <f t="shared" si="175"/>
        <v>3.6903999999999999E-3</v>
      </c>
      <c r="CU166" s="1">
        <f t="shared" ref="CU166:CU197" si="176">0.5114*B70</f>
        <v>3.5797999999999997E-3</v>
      </c>
      <c r="CV166" s="1">
        <f t="shared" si="143"/>
        <v>3.9680000000000002E-3</v>
      </c>
      <c r="CW166" s="1">
        <f t="shared" si="144"/>
        <v>3.8496000000000003E-3</v>
      </c>
      <c r="CX166" s="1">
        <f t="shared" si="146"/>
        <v>4.2002999999999997E-3</v>
      </c>
      <c r="CY166" s="1">
        <f t="shared" si="147"/>
        <v>4.0742999999999994E-3</v>
      </c>
    </row>
    <row r="167" spans="54:103" x14ac:dyDescent="0.25"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>
        <v>0</v>
      </c>
      <c r="BN167" s="1">
        <v>0</v>
      </c>
      <c r="BO167" s="1">
        <v>0</v>
      </c>
      <c r="BP167" s="1">
        <v>0</v>
      </c>
      <c r="BQ167" s="1">
        <f t="shared" si="145"/>
        <v>0</v>
      </c>
      <c r="BR167" s="1">
        <v>0</v>
      </c>
      <c r="BS167" s="1">
        <v>0</v>
      </c>
      <c r="BT167" s="1">
        <f t="shared" si="148"/>
        <v>0</v>
      </c>
      <c r="BU167" s="1">
        <f t="shared" si="149"/>
        <v>0</v>
      </c>
      <c r="BV167" s="1">
        <f t="shared" si="150"/>
        <v>0</v>
      </c>
      <c r="BW167" s="1">
        <f t="shared" si="151"/>
        <v>0</v>
      </c>
      <c r="BX167" s="1">
        <f t="shared" si="152"/>
        <v>0</v>
      </c>
      <c r="BY167" s="1">
        <f t="shared" si="153"/>
        <v>9.990000000000001E-4</v>
      </c>
      <c r="BZ167" s="1">
        <f t="shared" si="154"/>
        <v>9.6900000000000003E-4</v>
      </c>
      <c r="CA167" s="1">
        <f t="shared" si="155"/>
        <v>9.3999999999999997E-4</v>
      </c>
      <c r="CB167" s="1">
        <f t="shared" si="156"/>
        <v>9.1200000000000005E-4</v>
      </c>
      <c r="CC167" s="1">
        <f t="shared" si="157"/>
        <v>8.8489999999999999E-4</v>
      </c>
      <c r="CD167" s="1">
        <f t="shared" si="158"/>
        <v>1.7166E-3</v>
      </c>
      <c r="CE167" s="1">
        <f t="shared" si="159"/>
        <v>1.6152E-3</v>
      </c>
      <c r="CF167" s="1">
        <f t="shared" si="160"/>
        <v>1.6152E-3</v>
      </c>
      <c r="CG167" s="1">
        <f t="shared" si="161"/>
        <v>1.5667999999999999E-3</v>
      </c>
      <c r="CH167" s="1">
        <f t="shared" si="163"/>
        <v>1.5198E-3</v>
      </c>
      <c r="CI167" s="1">
        <f t="shared" si="164"/>
        <v>1.474E-3</v>
      </c>
      <c r="CJ167" s="1">
        <f t="shared" si="165"/>
        <v>1.42998E-3</v>
      </c>
      <c r="CK167" s="1">
        <f t="shared" si="166"/>
        <v>2.0804999999999999E-3</v>
      </c>
      <c r="CL167" s="1">
        <f t="shared" si="167"/>
        <v>2.0181000000000001E-3</v>
      </c>
      <c r="CM167" s="1">
        <f t="shared" si="168"/>
        <v>1.9575E-3</v>
      </c>
      <c r="CN167" s="1">
        <f t="shared" si="169"/>
        <v>2.5316000000000002E-3</v>
      </c>
      <c r="CO167" s="1">
        <f t="shared" si="170"/>
        <v>2.4556000000000001E-3</v>
      </c>
      <c r="CP167" s="1">
        <f t="shared" si="171"/>
        <v>2.382E-3</v>
      </c>
      <c r="CQ167" s="1">
        <f t="shared" si="172"/>
        <v>2.8885E-3</v>
      </c>
      <c r="CR167" s="1">
        <f t="shared" si="173"/>
        <v>2.8015000000000002E-3</v>
      </c>
      <c r="CS167" s="1">
        <f t="shared" si="174"/>
        <v>3.261E-3</v>
      </c>
      <c r="CT167" s="1">
        <f t="shared" si="175"/>
        <v>3.1632000000000001E-3</v>
      </c>
      <c r="CU167" s="1">
        <f t="shared" si="176"/>
        <v>3.5797999999999997E-3</v>
      </c>
      <c r="CV167" s="1">
        <f t="shared" ref="CV167:CV198" si="177">0.496*B70</f>
        <v>3.4720000000000003E-3</v>
      </c>
      <c r="CW167" s="1">
        <f t="shared" si="144"/>
        <v>3.8496000000000003E-3</v>
      </c>
      <c r="CX167" s="1">
        <f t="shared" si="146"/>
        <v>3.7336000000000001E-3</v>
      </c>
      <c r="CY167" s="1">
        <f t="shared" si="147"/>
        <v>4.0742999999999994E-3</v>
      </c>
    </row>
    <row r="168" spans="54:103" x14ac:dyDescent="0.25"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>
        <v>0</v>
      </c>
      <c r="BO168" s="1">
        <v>0</v>
      </c>
      <c r="BP168" s="1">
        <v>0</v>
      </c>
      <c r="BQ168" s="1">
        <f t="shared" si="145"/>
        <v>0</v>
      </c>
      <c r="BR168" s="1">
        <v>0</v>
      </c>
      <c r="BS168" s="1">
        <v>0</v>
      </c>
      <c r="BT168" s="1">
        <f t="shared" si="148"/>
        <v>0</v>
      </c>
      <c r="BU168" s="1">
        <f t="shared" si="149"/>
        <v>0</v>
      </c>
      <c r="BV168" s="1">
        <f t="shared" si="150"/>
        <v>0</v>
      </c>
      <c r="BW168" s="1">
        <f t="shared" si="151"/>
        <v>0</v>
      </c>
      <c r="BX168" s="1">
        <f t="shared" si="152"/>
        <v>0</v>
      </c>
      <c r="BY168" s="1">
        <f t="shared" si="153"/>
        <v>0</v>
      </c>
      <c r="BZ168" s="1">
        <f t="shared" si="154"/>
        <v>9.6900000000000003E-4</v>
      </c>
      <c r="CA168" s="1">
        <f t="shared" si="155"/>
        <v>9.3999999999999997E-4</v>
      </c>
      <c r="CB168" s="1">
        <f t="shared" si="156"/>
        <v>9.1200000000000005E-4</v>
      </c>
      <c r="CC168" s="1">
        <f t="shared" si="157"/>
        <v>8.8489999999999999E-4</v>
      </c>
      <c r="CD168" s="1">
        <f t="shared" si="158"/>
        <v>8.5829999999999999E-4</v>
      </c>
      <c r="CE168" s="1">
        <f t="shared" si="159"/>
        <v>1.6152E-3</v>
      </c>
      <c r="CF168" s="1">
        <f t="shared" si="160"/>
        <v>1.6152E-3</v>
      </c>
      <c r="CG168" s="1">
        <f t="shared" si="161"/>
        <v>1.5667999999999999E-3</v>
      </c>
      <c r="CH168" s="1">
        <f t="shared" si="163"/>
        <v>1.5198E-3</v>
      </c>
      <c r="CI168" s="1">
        <f t="shared" si="164"/>
        <v>1.474E-3</v>
      </c>
      <c r="CJ168" s="1">
        <f t="shared" si="165"/>
        <v>1.42998E-3</v>
      </c>
      <c r="CK168" s="1">
        <f t="shared" si="166"/>
        <v>1.387E-3</v>
      </c>
      <c r="CL168" s="1">
        <f t="shared" si="167"/>
        <v>2.0181000000000001E-3</v>
      </c>
      <c r="CM168" s="1">
        <f t="shared" si="168"/>
        <v>1.9575E-3</v>
      </c>
      <c r="CN168" s="1">
        <f t="shared" si="169"/>
        <v>1.8987000000000001E-3</v>
      </c>
      <c r="CO168" s="1">
        <f t="shared" si="170"/>
        <v>2.4556000000000001E-3</v>
      </c>
      <c r="CP168" s="1">
        <f t="shared" si="171"/>
        <v>2.382E-3</v>
      </c>
      <c r="CQ168" s="1">
        <f t="shared" si="172"/>
        <v>2.3108E-3</v>
      </c>
      <c r="CR168" s="1">
        <f t="shared" si="173"/>
        <v>2.8015000000000002E-3</v>
      </c>
      <c r="CS168" s="1">
        <f t="shared" si="174"/>
        <v>2.7174999999999999E-3</v>
      </c>
      <c r="CT168" s="1">
        <f t="shared" si="175"/>
        <v>3.1632000000000001E-3</v>
      </c>
      <c r="CU168" s="1">
        <f t="shared" si="176"/>
        <v>3.0683999999999998E-3</v>
      </c>
      <c r="CV168" s="1">
        <f t="shared" si="177"/>
        <v>3.4720000000000003E-3</v>
      </c>
      <c r="CW168" s="1">
        <f t="shared" ref="CW168:CW199" si="178">0.4812*B70</f>
        <v>3.3684000000000001E-3</v>
      </c>
      <c r="CX168" s="1">
        <f t="shared" si="146"/>
        <v>3.7336000000000001E-3</v>
      </c>
      <c r="CY168" s="1">
        <f t="shared" si="147"/>
        <v>3.6216E-3</v>
      </c>
    </row>
    <row r="169" spans="54:103" x14ac:dyDescent="0.25"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>
        <v>0</v>
      </c>
      <c r="BP169" s="1">
        <v>0</v>
      </c>
      <c r="BQ169" s="1">
        <f t="shared" si="145"/>
        <v>0</v>
      </c>
      <c r="BR169" s="1">
        <v>0</v>
      </c>
      <c r="BS169" s="1">
        <v>0</v>
      </c>
      <c r="BT169" s="1">
        <f t="shared" si="148"/>
        <v>0</v>
      </c>
      <c r="BU169" s="1">
        <f t="shared" si="149"/>
        <v>0</v>
      </c>
      <c r="BV169" s="1">
        <f t="shared" si="150"/>
        <v>0</v>
      </c>
      <c r="BW169" s="1">
        <f t="shared" si="151"/>
        <v>0</v>
      </c>
      <c r="BX169" s="1">
        <f t="shared" si="152"/>
        <v>0</v>
      </c>
      <c r="BY169" s="1">
        <f t="shared" si="153"/>
        <v>0</v>
      </c>
      <c r="BZ169" s="1">
        <f t="shared" si="154"/>
        <v>0</v>
      </c>
      <c r="CA169" s="1">
        <f t="shared" si="155"/>
        <v>9.3999999999999997E-4</v>
      </c>
      <c r="CB169" s="1">
        <f t="shared" si="156"/>
        <v>9.1200000000000005E-4</v>
      </c>
      <c r="CC169" s="1">
        <f t="shared" si="157"/>
        <v>8.8489999999999999E-4</v>
      </c>
      <c r="CD169" s="1">
        <f t="shared" si="158"/>
        <v>8.5829999999999999E-4</v>
      </c>
      <c r="CE169" s="1">
        <f t="shared" si="159"/>
        <v>8.0760000000000001E-4</v>
      </c>
      <c r="CF169" s="1">
        <f t="shared" si="160"/>
        <v>1.6152E-3</v>
      </c>
      <c r="CG169" s="1">
        <f t="shared" si="161"/>
        <v>1.5667999999999999E-3</v>
      </c>
      <c r="CH169" s="1">
        <f t="shared" si="163"/>
        <v>1.5198E-3</v>
      </c>
      <c r="CI169" s="1">
        <f t="shared" si="164"/>
        <v>1.474E-3</v>
      </c>
      <c r="CJ169" s="1">
        <f t="shared" si="165"/>
        <v>1.42998E-3</v>
      </c>
      <c r="CK169" s="1">
        <f t="shared" si="166"/>
        <v>1.387E-3</v>
      </c>
      <c r="CL169" s="1">
        <f t="shared" si="167"/>
        <v>1.3453999999999999E-3</v>
      </c>
      <c r="CM169" s="1">
        <f t="shared" si="168"/>
        <v>1.9575E-3</v>
      </c>
      <c r="CN169" s="1">
        <f t="shared" si="169"/>
        <v>1.8987000000000001E-3</v>
      </c>
      <c r="CO169" s="1">
        <f t="shared" si="170"/>
        <v>1.8416999999999999E-3</v>
      </c>
      <c r="CP169" s="1">
        <f t="shared" si="171"/>
        <v>2.382E-3</v>
      </c>
      <c r="CQ169" s="1">
        <f t="shared" si="172"/>
        <v>2.3108E-3</v>
      </c>
      <c r="CR169" s="1">
        <f t="shared" si="173"/>
        <v>2.2412E-3</v>
      </c>
      <c r="CS169" s="1">
        <f t="shared" si="174"/>
        <v>2.7174999999999999E-3</v>
      </c>
      <c r="CT169" s="1">
        <f t="shared" si="175"/>
        <v>2.6359999999999999E-3</v>
      </c>
      <c r="CU169" s="1">
        <f t="shared" si="176"/>
        <v>3.0683999999999998E-3</v>
      </c>
      <c r="CV169" s="1">
        <f t="shared" si="177"/>
        <v>2.9759999999999999E-3</v>
      </c>
      <c r="CW169" s="1">
        <f t="shared" si="178"/>
        <v>3.3684000000000001E-3</v>
      </c>
      <c r="CX169" s="1">
        <f t="shared" ref="CX169:CX200" si="179">0.4667*B70</f>
        <v>3.2669000000000001E-3</v>
      </c>
      <c r="CY169" s="1">
        <f t="shared" si="147"/>
        <v>3.6216E-3</v>
      </c>
    </row>
    <row r="170" spans="54:103" x14ac:dyDescent="0.25"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>
        <v>0</v>
      </c>
      <c r="BQ170" s="1">
        <f t="shared" si="145"/>
        <v>0</v>
      </c>
      <c r="BR170" s="1">
        <v>0</v>
      </c>
      <c r="BS170" s="1">
        <v>0</v>
      </c>
      <c r="BT170" s="1">
        <f t="shared" si="148"/>
        <v>0</v>
      </c>
      <c r="BU170" s="1">
        <f t="shared" si="149"/>
        <v>0</v>
      </c>
      <c r="BV170" s="1">
        <f t="shared" si="150"/>
        <v>0</v>
      </c>
      <c r="BW170" s="1">
        <f t="shared" si="151"/>
        <v>0</v>
      </c>
      <c r="BX170" s="1">
        <f t="shared" si="152"/>
        <v>0</v>
      </c>
      <c r="BY170" s="1">
        <f t="shared" si="153"/>
        <v>0</v>
      </c>
      <c r="BZ170" s="1">
        <f t="shared" si="154"/>
        <v>0</v>
      </c>
      <c r="CA170" s="1">
        <f t="shared" si="155"/>
        <v>0</v>
      </c>
      <c r="CB170" s="1">
        <f t="shared" si="156"/>
        <v>9.1200000000000005E-4</v>
      </c>
      <c r="CC170" s="1">
        <f t="shared" si="157"/>
        <v>8.8489999999999999E-4</v>
      </c>
      <c r="CD170" s="1">
        <f t="shared" si="158"/>
        <v>8.5829999999999999E-4</v>
      </c>
      <c r="CE170" s="1">
        <f t="shared" si="159"/>
        <v>8.0760000000000001E-4</v>
      </c>
      <c r="CF170" s="1">
        <f t="shared" si="160"/>
        <v>8.0760000000000001E-4</v>
      </c>
      <c r="CG170" s="1">
        <f t="shared" si="161"/>
        <v>1.5667999999999999E-3</v>
      </c>
      <c r="CH170" s="1">
        <f t="shared" si="163"/>
        <v>1.5198E-3</v>
      </c>
      <c r="CI170" s="1">
        <f t="shared" si="164"/>
        <v>1.474E-3</v>
      </c>
      <c r="CJ170" s="1">
        <f t="shared" si="165"/>
        <v>1.42998E-3</v>
      </c>
      <c r="CK170" s="1">
        <f t="shared" si="166"/>
        <v>1.387E-3</v>
      </c>
      <c r="CL170" s="1">
        <f t="shared" si="167"/>
        <v>1.3453999999999999E-3</v>
      </c>
      <c r="CM170" s="1">
        <f t="shared" si="168"/>
        <v>1.305E-3</v>
      </c>
      <c r="CN170" s="1">
        <f t="shared" si="169"/>
        <v>1.8987000000000001E-3</v>
      </c>
      <c r="CO170" s="1">
        <f t="shared" si="170"/>
        <v>1.8416999999999999E-3</v>
      </c>
      <c r="CP170" s="1">
        <f t="shared" si="171"/>
        <v>1.7865000000000001E-3</v>
      </c>
      <c r="CQ170" s="1">
        <f t="shared" si="172"/>
        <v>2.3108E-3</v>
      </c>
      <c r="CR170" s="1">
        <f t="shared" si="173"/>
        <v>2.2412E-3</v>
      </c>
      <c r="CS170" s="1">
        <f t="shared" si="174"/>
        <v>2.1740000000000002E-3</v>
      </c>
      <c r="CT170" s="1">
        <f t="shared" si="175"/>
        <v>2.6359999999999999E-3</v>
      </c>
      <c r="CU170" s="1">
        <f t="shared" si="176"/>
        <v>2.5569999999999998E-3</v>
      </c>
      <c r="CV170" s="1">
        <f t="shared" si="177"/>
        <v>2.9759999999999999E-3</v>
      </c>
      <c r="CW170" s="1">
        <f t="shared" si="178"/>
        <v>2.8872000000000004E-3</v>
      </c>
      <c r="CX170" s="1">
        <f t="shared" si="179"/>
        <v>3.2669000000000001E-3</v>
      </c>
      <c r="CY170" s="1">
        <f t="shared" ref="CY170:CY201" si="180">0.4527*B70</f>
        <v>3.1689000000000001E-3</v>
      </c>
    </row>
    <row r="171" spans="54:103" x14ac:dyDescent="0.25"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>
        <f t="shared" si="145"/>
        <v>0</v>
      </c>
      <c r="BR171" s="1">
        <v>0</v>
      </c>
      <c r="BS171" s="1">
        <v>0</v>
      </c>
      <c r="BT171" s="1">
        <f t="shared" ref="BT171:BT174" si="181">1.164*B102</f>
        <v>0</v>
      </c>
      <c r="BU171" s="1">
        <f t="shared" si="149"/>
        <v>0</v>
      </c>
      <c r="BV171" s="1">
        <f t="shared" si="150"/>
        <v>0</v>
      </c>
      <c r="BW171" s="1">
        <f t="shared" si="151"/>
        <v>0</v>
      </c>
      <c r="BX171" s="1">
        <f t="shared" si="152"/>
        <v>0</v>
      </c>
      <c r="BY171" s="1">
        <f t="shared" si="153"/>
        <v>0</v>
      </c>
      <c r="BZ171" s="1">
        <f t="shared" si="154"/>
        <v>0</v>
      </c>
      <c r="CA171" s="1">
        <f t="shared" si="155"/>
        <v>0</v>
      </c>
      <c r="CB171" s="1">
        <f t="shared" si="156"/>
        <v>0</v>
      </c>
      <c r="CC171" s="1">
        <f t="shared" si="157"/>
        <v>8.8489999999999999E-4</v>
      </c>
      <c r="CD171" s="1">
        <f t="shared" si="158"/>
        <v>8.5829999999999999E-4</v>
      </c>
      <c r="CE171" s="1">
        <f t="shared" si="159"/>
        <v>8.0760000000000001E-4</v>
      </c>
      <c r="CF171" s="1">
        <f t="shared" si="160"/>
        <v>8.0760000000000001E-4</v>
      </c>
      <c r="CG171" s="1">
        <f t="shared" si="161"/>
        <v>7.8339999999999996E-4</v>
      </c>
      <c r="CH171" s="1">
        <f t="shared" si="163"/>
        <v>1.5198E-3</v>
      </c>
      <c r="CI171" s="1">
        <f t="shared" si="164"/>
        <v>1.474E-3</v>
      </c>
      <c r="CJ171" s="1">
        <f t="shared" si="165"/>
        <v>1.42998E-3</v>
      </c>
      <c r="CK171" s="1">
        <f t="shared" si="166"/>
        <v>1.387E-3</v>
      </c>
      <c r="CL171" s="1">
        <f t="shared" si="167"/>
        <v>1.3453999999999999E-3</v>
      </c>
      <c r="CM171" s="1">
        <f t="shared" si="168"/>
        <v>1.305E-3</v>
      </c>
      <c r="CN171" s="1">
        <f t="shared" si="169"/>
        <v>1.2658000000000001E-3</v>
      </c>
      <c r="CO171" s="1">
        <f t="shared" si="170"/>
        <v>1.8416999999999999E-3</v>
      </c>
      <c r="CP171" s="1">
        <f t="shared" si="171"/>
        <v>1.7865000000000001E-3</v>
      </c>
      <c r="CQ171" s="1">
        <f t="shared" si="172"/>
        <v>1.7331E-3</v>
      </c>
      <c r="CR171" s="1">
        <f t="shared" si="173"/>
        <v>2.2412E-3</v>
      </c>
      <c r="CS171" s="1">
        <f t="shared" si="174"/>
        <v>2.1740000000000002E-3</v>
      </c>
      <c r="CT171" s="1">
        <f t="shared" si="175"/>
        <v>2.1088000000000001E-3</v>
      </c>
      <c r="CU171" s="1">
        <f t="shared" si="176"/>
        <v>2.5569999999999998E-3</v>
      </c>
      <c r="CV171" s="1">
        <f t="shared" si="177"/>
        <v>2.48E-3</v>
      </c>
      <c r="CW171" s="1">
        <f t="shared" si="178"/>
        <v>2.8872000000000004E-3</v>
      </c>
      <c r="CX171" s="1">
        <f t="shared" si="179"/>
        <v>2.8002000000000001E-3</v>
      </c>
      <c r="CY171" s="1">
        <f t="shared" si="180"/>
        <v>3.1689000000000001E-3</v>
      </c>
    </row>
    <row r="172" spans="54:103" x14ac:dyDescent="0.25"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>
        <v>0</v>
      </c>
      <c r="BS172" s="1">
        <v>0</v>
      </c>
      <c r="BT172" s="1">
        <f t="shared" si="181"/>
        <v>0</v>
      </c>
      <c r="BU172" s="1">
        <f t="shared" ref="BU172:BU175" si="182">1.129*B102</f>
        <v>0</v>
      </c>
      <c r="BV172" s="1">
        <f t="shared" si="150"/>
        <v>0</v>
      </c>
      <c r="BW172" s="1">
        <f t="shared" si="151"/>
        <v>0</v>
      </c>
      <c r="BX172" s="1">
        <f t="shared" si="152"/>
        <v>0</v>
      </c>
      <c r="BY172" s="1">
        <f t="shared" si="153"/>
        <v>0</v>
      </c>
      <c r="BZ172" s="1">
        <f t="shared" si="154"/>
        <v>0</v>
      </c>
      <c r="CA172" s="1">
        <f t="shared" si="155"/>
        <v>0</v>
      </c>
      <c r="CB172" s="1">
        <f t="shared" si="156"/>
        <v>0</v>
      </c>
      <c r="CC172" s="1">
        <f t="shared" si="157"/>
        <v>0</v>
      </c>
      <c r="CD172" s="1">
        <f t="shared" si="158"/>
        <v>8.5829999999999999E-4</v>
      </c>
      <c r="CE172" s="1">
        <f t="shared" si="159"/>
        <v>8.0760000000000001E-4</v>
      </c>
      <c r="CF172" s="1">
        <f t="shared" si="160"/>
        <v>8.0760000000000001E-4</v>
      </c>
      <c r="CG172" s="1">
        <f t="shared" si="161"/>
        <v>7.8339999999999996E-4</v>
      </c>
      <c r="CH172" s="1">
        <f t="shared" si="163"/>
        <v>7.5989999999999999E-4</v>
      </c>
      <c r="CI172" s="1">
        <f t="shared" si="164"/>
        <v>1.474E-3</v>
      </c>
      <c r="CJ172" s="1">
        <f t="shared" si="165"/>
        <v>1.42998E-3</v>
      </c>
      <c r="CK172" s="1">
        <f t="shared" si="166"/>
        <v>1.387E-3</v>
      </c>
      <c r="CL172" s="1">
        <f t="shared" si="167"/>
        <v>1.3453999999999999E-3</v>
      </c>
      <c r="CM172" s="1">
        <f t="shared" si="168"/>
        <v>1.305E-3</v>
      </c>
      <c r="CN172" s="1">
        <f t="shared" si="169"/>
        <v>1.2658000000000001E-3</v>
      </c>
      <c r="CO172" s="1">
        <f t="shared" si="170"/>
        <v>1.2278E-3</v>
      </c>
      <c r="CP172" s="1">
        <f t="shared" si="171"/>
        <v>1.7865000000000001E-3</v>
      </c>
      <c r="CQ172" s="1">
        <f t="shared" si="172"/>
        <v>1.7331E-3</v>
      </c>
      <c r="CR172" s="1">
        <f t="shared" si="173"/>
        <v>1.6809000000000001E-3</v>
      </c>
      <c r="CS172" s="1">
        <f t="shared" si="174"/>
        <v>2.1740000000000002E-3</v>
      </c>
      <c r="CT172" s="1">
        <f t="shared" si="175"/>
        <v>2.1088000000000001E-3</v>
      </c>
      <c r="CU172" s="1">
        <f t="shared" si="176"/>
        <v>2.0455999999999998E-3</v>
      </c>
      <c r="CV172" s="1">
        <f t="shared" si="177"/>
        <v>2.48E-3</v>
      </c>
      <c r="CW172" s="1">
        <f t="shared" si="178"/>
        <v>2.4060000000000002E-3</v>
      </c>
      <c r="CX172" s="1">
        <f t="shared" si="179"/>
        <v>2.8002000000000001E-3</v>
      </c>
      <c r="CY172" s="1">
        <f t="shared" si="180"/>
        <v>2.7162000000000002E-3</v>
      </c>
    </row>
    <row r="173" spans="54:103" x14ac:dyDescent="0.25"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>
        <v>0</v>
      </c>
      <c r="BT173" s="1">
        <f t="shared" si="181"/>
        <v>0</v>
      </c>
      <c r="BU173" s="1">
        <f t="shared" si="182"/>
        <v>0</v>
      </c>
      <c r="BV173" s="1">
        <f t="shared" ref="BV173:BV176" si="183">1.095*B102</f>
        <v>0</v>
      </c>
      <c r="BW173" s="1">
        <f t="shared" si="151"/>
        <v>0</v>
      </c>
      <c r="BX173" s="1">
        <f t="shared" si="152"/>
        <v>0</v>
      </c>
      <c r="BY173" s="1">
        <f t="shared" si="153"/>
        <v>0</v>
      </c>
      <c r="BZ173" s="1">
        <f t="shared" si="154"/>
        <v>0</v>
      </c>
      <c r="CA173" s="1">
        <f t="shared" si="155"/>
        <v>0</v>
      </c>
      <c r="CB173" s="1">
        <f t="shared" si="156"/>
        <v>0</v>
      </c>
      <c r="CC173" s="1">
        <f t="shared" si="157"/>
        <v>0</v>
      </c>
      <c r="CD173" s="1">
        <f t="shared" si="158"/>
        <v>0</v>
      </c>
      <c r="CE173" s="1">
        <f t="shared" si="159"/>
        <v>8.0760000000000001E-4</v>
      </c>
      <c r="CF173" s="1">
        <f t="shared" si="160"/>
        <v>8.0760000000000001E-4</v>
      </c>
      <c r="CG173" s="1">
        <f t="shared" si="161"/>
        <v>7.8339999999999996E-4</v>
      </c>
      <c r="CH173" s="1">
        <f t="shared" si="163"/>
        <v>7.5989999999999999E-4</v>
      </c>
      <c r="CI173" s="1">
        <f t="shared" si="164"/>
        <v>7.3700000000000002E-4</v>
      </c>
      <c r="CJ173" s="1">
        <f t="shared" si="165"/>
        <v>1.42998E-3</v>
      </c>
      <c r="CK173" s="1">
        <f t="shared" si="166"/>
        <v>1.387E-3</v>
      </c>
      <c r="CL173" s="1">
        <f t="shared" si="167"/>
        <v>1.3453999999999999E-3</v>
      </c>
      <c r="CM173" s="1">
        <f t="shared" si="168"/>
        <v>1.305E-3</v>
      </c>
      <c r="CN173" s="1">
        <f t="shared" si="169"/>
        <v>1.2658000000000001E-3</v>
      </c>
      <c r="CO173" s="1">
        <f t="shared" si="170"/>
        <v>1.2278E-3</v>
      </c>
      <c r="CP173" s="1">
        <f t="shared" si="171"/>
        <v>1.191E-3</v>
      </c>
      <c r="CQ173" s="1">
        <f t="shared" si="172"/>
        <v>1.7331E-3</v>
      </c>
      <c r="CR173" s="1">
        <f t="shared" si="173"/>
        <v>1.6809000000000001E-3</v>
      </c>
      <c r="CS173" s="1">
        <f t="shared" si="174"/>
        <v>1.6305E-3</v>
      </c>
      <c r="CT173" s="1">
        <f t="shared" si="175"/>
        <v>2.1088000000000001E-3</v>
      </c>
      <c r="CU173" s="1">
        <f t="shared" si="176"/>
        <v>2.0455999999999998E-3</v>
      </c>
      <c r="CV173" s="1">
        <f t="shared" si="177"/>
        <v>1.9840000000000001E-3</v>
      </c>
      <c r="CW173" s="1">
        <f t="shared" si="178"/>
        <v>2.4060000000000002E-3</v>
      </c>
      <c r="CX173" s="1">
        <f t="shared" si="179"/>
        <v>2.3335000000000001E-3</v>
      </c>
      <c r="CY173" s="1">
        <f t="shared" si="180"/>
        <v>2.7162000000000002E-3</v>
      </c>
    </row>
    <row r="174" spans="54:103" x14ac:dyDescent="0.25">
      <c r="BT174" s="1">
        <f t="shared" si="181"/>
        <v>0</v>
      </c>
      <c r="BU174" s="1">
        <f t="shared" si="182"/>
        <v>0</v>
      </c>
      <c r="BV174" s="1">
        <f t="shared" si="183"/>
        <v>0</v>
      </c>
      <c r="BW174" s="1">
        <f t="shared" ref="BW174:BW177" si="184">1.062*B102</f>
        <v>0</v>
      </c>
      <c r="BX174" s="1">
        <f t="shared" si="152"/>
        <v>0</v>
      </c>
      <c r="BY174" s="1">
        <f t="shared" si="153"/>
        <v>0</v>
      </c>
      <c r="BZ174" s="1">
        <f t="shared" si="154"/>
        <v>0</v>
      </c>
      <c r="CA174" s="1">
        <f t="shared" si="155"/>
        <v>0</v>
      </c>
      <c r="CB174" s="1">
        <f t="shared" si="156"/>
        <v>0</v>
      </c>
      <c r="CC174" s="1">
        <f t="shared" si="157"/>
        <v>0</v>
      </c>
      <c r="CD174" s="1">
        <f t="shared" si="158"/>
        <v>0</v>
      </c>
      <c r="CE174" s="1">
        <f t="shared" si="159"/>
        <v>0</v>
      </c>
      <c r="CF174" s="1">
        <f t="shared" si="160"/>
        <v>8.0760000000000001E-4</v>
      </c>
      <c r="CG174" s="1">
        <f t="shared" si="161"/>
        <v>7.8339999999999996E-4</v>
      </c>
      <c r="CH174" s="1">
        <f t="shared" si="163"/>
        <v>7.5989999999999999E-4</v>
      </c>
      <c r="CI174" s="1">
        <f t="shared" si="164"/>
        <v>7.3700000000000002E-4</v>
      </c>
      <c r="CJ174" s="1">
        <f t="shared" si="165"/>
        <v>7.1498999999999998E-4</v>
      </c>
      <c r="CK174" s="1">
        <f t="shared" si="166"/>
        <v>1.387E-3</v>
      </c>
      <c r="CL174" s="1">
        <f t="shared" si="167"/>
        <v>1.3453999999999999E-3</v>
      </c>
      <c r="CM174" s="1">
        <f t="shared" si="168"/>
        <v>1.305E-3</v>
      </c>
      <c r="CN174" s="1">
        <f t="shared" si="169"/>
        <v>1.2658000000000001E-3</v>
      </c>
      <c r="CO174" s="1">
        <f t="shared" si="170"/>
        <v>1.2278E-3</v>
      </c>
      <c r="CP174" s="1">
        <f t="shared" si="171"/>
        <v>1.191E-3</v>
      </c>
      <c r="CQ174" s="1">
        <f t="shared" si="172"/>
        <v>1.1554E-3</v>
      </c>
      <c r="CR174" s="1">
        <f t="shared" si="173"/>
        <v>1.6809000000000001E-3</v>
      </c>
      <c r="CS174" s="1">
        <f t="shared" si="174"/>
        <v>1.6305E-3</v>
      </c>
      <c r="CT174" s="1">
        <f t="shared" si="175"/>
        <v>1.5816000000000001E-3</v>
      </c>
      <c r="CU174" s="1">
        <f t="shared" si="176"/>
        <v>2.0455999999999998E-3</v>
      </c>
      <c r="CV174" s="1">
        <f t="shared" si="177"/>
        <v>1.9840000000000001E-3</v>
      </c>
      <c r="CW174" s="1">
        <f t="shared" si="178"/>
        <v>1.9248000000000002E-3</v>
      </c>
      <c r="CX174" s="1">
        <f t="shared" si="179"/>
        <v>2.3335000000000001E-3</v>
      </c>
      <c r="CY174" s="1">
        <f t="shared" si="180"/>
        <v>2.2634999999999999E-3</v>
      </c>
    </row>
    <row r="175" spans="54:103" x14ac:dyDescent="0.25">
      <c r="BU175" s="1">
        <f t="shared" si="182"/>
        <v>0</v>
      </c>
      <c r="BV175" s="1">
        <f t="shared" si="183"/>
        <v>0</v>
      </c>
      <c r="BW175" s="1">
        <f t="shared" si="184"/>
        <v>0</v>
      </c>
      <c r="BX175" s="1">
        <f t="shared" ref="BX175:BX178" si="185">1.03048*B102</f>
        <v>0</v>
      </c>
      <c r="BY175" s="1">
        <f t="shared" si="153"/>
        <v>0</v>
      </c>
      <c r="BZ175" s="1">
        <f t="shared" si="154"/>
        <v>0</v>
      </c>
      <c r="CA175" s="1">
        <f t="shared" si="155"/>
        <v>0</v>
      </c>
      <c r="CB175" s="1">
        <f t="shared" si="156"/>
        <v>0</v>
      </c>
      <c r="CC175" s="1">
        <f t="shared" si="157"/>
        <v>0</v>
      </c>
      <c r="CD175" s="1">
        <f t="shared" si="158"/>
        <v>0</v>
      </c>
      <c r="CE175" s="1">
        <f t="shared" si="159"/>
        <v>0</v>
      </c>
      <c r="CF175" s="1">
        <f t="shared" si="160"/>
        <v>0</v>
      </c>
      <c r="CG175" s="1">
        <f t="shared" si="161"/>
        <v>7.8339999999999996E-4</v>
      </c>
      <c r="CH175" s="1">
        <f t="shared" si="163"/>
        <v>7.5989999999999999E-4</v>
      </c>
      <c r="CI175" s="1">
        <f t="shared" si="164"/>
        <v>7.3700000000000002E-4</v>
      </c>
      <c r="CJ175" s="1">
        <f t="shared" si="165"/>
        <v>7.1498999999999998E-4</v>
      </c>
      <c r="CK175" s="1">
        <f t="shared" si="166"/>
        <v>6.935E-4</v>
      </c>
      <c r="CL175" s="1">
        <f t="shared" si="167"/>
        <v>1.3453999999999999E-3</v>
      </c>
      <c r="CM175" s="1">
        <f t="shared" si="168"/>
        <v>1.305E-3</v>
      </c>
      <c r="CN175" s="1">
        <f t="shared" si="169"/>
        <v>1.2658000000000001E-3</v>
      </c>
      <c r="CO175" s="1">
        <f t="shared" si="170"/>
        <v>1.2278E-3</v>
      </c>
      <c r="CP175" s="1">
        <f t="shared" si="171"/>
        <v>1.191E-3</v>
      </c>
      <c r="CQ175" s="1">
        <f t="shared" si="172"/>
        <v>1.1554E-3</v>
      </c>
      <c r="CR175" s="1">
        <f t="shared" si="173"/>
        <v>1.1206E-3</v>
      </c>
      <c r="CS175" s="1">
        <f t="shared" si="174"/>
        <v>1.6305E-3</v>
      </c>
      <c r="CT175" s="1">
        <f t="shared" si="175"/>
        <v>1.5816000000000001E-3</v>
      </c>
      <c r="CU175" s="1">
        <f t="shared" si="176"/>
        <v>1.5341999999999999E-3</v>
      </c>
      <c r="CV175" s="1">
        <f t="shared" si="177"/>
        <v>1.9840000000000001E-3</v>
      </c>
      <c r="CW175" s="1">
        <f t="shared" si="178"/>
        <v>1.9248000000000002E-3</v>
      </c>
      <c r="CX175" s="1">
        <f t="shared" si="179"/>
        <v>1.8668000000000001E-3</v>
      </c>
      <c r="CY175" s="1">
        <f t="shared" si="180"/>
        <v>2.2634999999999999E-3</v>
      </c>
    </row>
    <row r="176" spans="54:103" x14ac:dyDescent="0.25">
      <c r="BV176" s="1">
        <f t="shared" si="183"/>
        <v>0</v>
      </c>
      <c r="BW176" s="1">
        <f t="shared" si="184"/>
        <v>0</v>
      </c>
      <c r="BX176" s="1">
        <f t="shared" si="185"/>
        <v>0</v>
      </c>
      <c r="BY176" s="1">
        <f t="shared" ref="BY176:BY179" si="186">0.999*B102</f>
        <v>0</v>
      </c>
      <c r="BZ176" s="1">
        <f t="shared" si="154"/>
        <v>0</v>
      </c>
      <c r="CA176" s="1">
        <f t="shared" si="155"/>
        <v>0</v>
      </c>
      <c r="CB176" s="1">
        <f t="shared" si="156"/>
        <v>0</v>
      </c>
      <c r="CC176" s="1">
        <f t="shared" si="157"/>
        <v>0</v>
      </c>
      <c r="CD176" s="1">
        <f t="shared" si="158"/>
        <v>0</v>
      </c>
      <c r="CE176" s="1">
        <f t="shared" si="159"/>
        <v>0</v>
      </c>
      <c r="CF176" s="1">
        <f t="shared" si="160"/>
        <v>0</v>
      </c>
      <c r="CG176" s="1">
        <f t="shared" si="161"/>
        <v>0</v>
      </c>
      <c r="CH176" s="1">
        <f t="shared" si="163"/>
        <v>7.5989999999999999E-4</v>
      </c>
      <c r="CI176" s="1">
        <f t="shared" si="164"/>
        <v>7.3700000000000002E-4</v>
      </c>
      <c r="CJ176" s="1">
        <f t="shared" si="165"/>
        <v>7.1498999999999998E-4</v>
      </c>
      <c r="CK176" s="1">
        <f t="shared" si="166"/>
        <v>6.935E-4</v>
      </c>
      <c r="CL176" s="1">
        <f t="shared" si="167"/>
        <v>6.7269999999999993E-4</v>
      </c>
      <c r="CM176" s="1">
        <f t="shared" si="168"/>
        <v>1.305E-3</v>
      </c>
      <c r="CN176" s="1">
        <f t="shared" si="169"/>
        <v>1.2658000000000001E-3</v>
      </c>
      <c r="CO176" s="1">
        <f t="shared" si="170"/>
        <v>1.2278E-3</v>
      </c>
      <c r="CP176" s="1">
        <f t="shared" si="171"/>
        <v>1.191E-3</v>
      </c>
      <c r="CQ176" s="1">
        <f t="shared" si="172"/>
        <v>1.1554E-3</v>
      </c>
      <c r="CR176" s="1">
        <f t="shared" si="173"/>
        <v>1.1206E-3</v>
      </c>
      <c r="CS176" s="1">
        <f t="shared" si="174"/>
        <v>1.0870000000000001E-3</v>
      </c>
      <c r="CT176" s="1">
        <f t="shared" si="175"/>
        <v>1.5816000000000001E-3</v>
      </c>
      <c r="CU176" s="1">
        <f t="shared" si="176"/>
        <v>1.5341999999999999E-3</v>
      </c>
      <c r="CV176" s="1">
        <f t="shared" si="177"/>
        <v>1.488E-3</v>
      </c>
      <c r="CW176" s="1">
        <f t="shared" si="178"/>
        <v>1.9248000000000002E-3</v>
      </c>
      <c r="CX176" s="1">
        <f t="shared" si="179"/>
        <v>1.8668000000000001E-3</v>
      </c>
      <c r="CY176" s="1">
        <f t="shared" si="180"/>
        <v>1.8108E-3</v>
      </c>
    </row>
    <row r="177" spans="75:103" x14ac:dyDescent="0.25">
      <c r="BW177" s="1">
        <f t="shared" si="184"/>
        <v>0</v>
      </c>
      <c r="BX177" s="1">
        <f t="shared" si="185"/>
        <v>0</v>
      </c>
      <c r="BY177" s="1">
        <f t="shared" si="186"/>
        <v>0</v>
      </c>
      <c r="BZ177" s="1">
        <f t="shared" ref="BZ177:BZ180" si="187">0.969*B102</f>
        <v>0</v>
      </c>
      <c r="CA177" s="1">
        <f t="shared" si="155"/>
        <v>0</v>
      </c>
      <c r="CB177" s="1">
        <f t="shared" si="156"/>
        <v>0</v>
      </c>
      <c r="CC177" s="1">
        <f t="shared" si="157"/>
        <v>0</v>
      </c>
      <c r="CD177" s="1">
        <f t="shared" si="158"/>
        <v>0</v>
      </c>
      <c r="CE177" s="1">
        <f t="shared" si="159"/>
        <v>0</v>
      </c>
      <c r="CF177" s="1">
        <f t="shared" si="160"/>
        <v>0</v>
      </c>
      <c r="CG177" s="1">
        <f t="shared" si="161"/>
        <v>0</v>
      </c>
      <c r="CH177" s="1">
        <f t="shared" si="163"/>
        <v>0</v>
      </c>
      <c r="CI177" s="1">
        <f t="shared" si="164"/>
        <v>7.3700000000000002E-4</v>
      </c>
      <c r="CJ177" s="1">
        <f t="shared" si="165"/>
        <v>7.1498999999999998E-4</v>
      </c>
      <c r="CK177" s="1">
        <f t="shared" si="166"/>
        <v>6.935E-4</v>
      </c>
      <c r="CL177" s="1">
        <f t="shared" si="167"/>
        <v>6.7269999999999993E-4</v>
      </c>
      <c r="CM177" s="1">
        <f t="shared" si="168"/>
        <v>6.5249999999999998E-4</v>
      </c>
      <c r="CN177" s="1">
        <f t="shared" si="169"/>
        <v>1.2658000000000001E-3</v>
      </c>
      <c r="CO177" s="1">
        <f t="shared" si="170"/>
        <v>1.2278E-3</v>
      </c>
      <c r="CP177" s="1">
        <f t="shared" si="171"/>
        <v>1.191E-3</v>
      </c>
      <c r="CQ177" s="1">
        <f t="shared" si="172"/>
        <v>1.1554E-3</v>
      </c>
      <c r="CR177" s="1">
        <f t="shared" si="173"/>
        <v>1.1206E-3</v>
      </c>
      <c r="CS177" s="1">
        <f t="shared" si="174"/>
        <v>1.0870000000000001E-3</v>
      </c>
      <c r="CT177" s="1">
        <f t="shared" si="175"/>
        <v>1.0544E-3</v>
      </c>
      <c r="CU177" s="1">
        <f t="shared" si="176"/>
        <v>1.5341999999999999E-3</v>
      </c>
      <c r="CV177" s="1">
        <f t="shared" si="177"/>
        <v>1.488E-3</v>
      </c>
      <c r="CW177" s="1">
        <f t="shared" si="178"/>
        <v>1.4436000000000002E-3</v>
      </c>
      <c r="CX177" s="1">
        <f t="shared" si="179"/>
        <v>1.8668000000000001E-3</v>
      </c>
      <c r="CY177" s="1">
        <f t="shared" si="180"/>
        <v>1.8108E-3</v>
      </c>
    </row>
    <row r="178" spans="75:103" x14ac:dyDescent="0.25">
      <c r="BX178" s="1">
        <f t="shared" si="185"/>
        <v>0</v>
      </c>
      <c r="BY178" s="1">
        <f t="shared" si="186"/>
        <v>0</v>
      </c>
      <c r="BZ178" s="1">
        <f t="shared" si="187"/>
        <v>0</v>
      </c>
      <c r="CA178" s="1">
        <f t="shared" ref="CA178:CA181" si="188">0.94*B102</f>
        <v>0</v>
      </c>
      <c r="CB178" s="1">
        <f t="shared" si="156"/>
        <v>0</v>
      </c>
      <c r="CC178" s="1">
        <f t="shared" si="157"/>
        <v>0</v>
      </c>
      <c r="CD178" s="1">
        <f t="shared" si="158"/>
        <v>0</v>
      </c>
      <c r="CE178" s="1">
        <f t="shared" si="159"/>
        <v>0</v>
      </c>
      <c r="CF178" s="1">
        <f t="shared" si="160"/>
        <v>0</v>
      </c>
      <c r="CG178" s="1">
        <f t="shared" si="161"/>
        <v>0</v>
      </c>
      <c r="CH178" s="1">
        <f t="shared" si="163"/>
        <v>0</v>
      </c>
      <c r="CI178" s="1">
        <f t="shared" si="164"/>
        <v>0</v>
      </c>
      <c r="CJ178" s="1">
        <f t="shared" si="165"/>
        <v>7.1498999999999998E-4</v>
      </c>
      <c r="CK178" s="1">
        <f t="shared" si="166"/>
        <v>6.935E-4</v>
      </c>
      <c r="CL178" s="1">
        <f t="shared" si="167"/>
        <v>6.7269999999999993E-4</v>
      </c>
      <c r="CM178" s="1">
        <f t="shared" si="168"/>
        <v>6.5249999999999998E-4</v>
      </c>
      <c r="CN178" s="1">
        <f t="shared" si="169"/>
        <v>6.3290000000000004E-4</v>
      </c>
      <c r="CO178" s="1">
        <f t="shared" si="170"/>
        <v>1.2278E-3</v>
      </c>
      <c r="CP178" s="1">
        <f t="shared" si="171"/>
        <v>1.191E-3</v>
      </c>
      <c r="CQ178" s="1">
        <f t="shared" si="172"/>
        <v>1.1554E-3</v>
      </c>
      <c r="CR178" s="1">
        <f t="shared" si="173"/>
        <v>1.1206E-3</v>
      </c>
      <c r="CS178" s="1">
        <f t="shared" si="174"/>
        <v>1.0870000000000001E-3</v>
      </c>
      <c r="CT178" s="1">
        <f t="shared" si="175"/>
        <v>1.0544E-3</v>
      </c>
      <c r="CU178" s="1">
        <f t="shared" si="176"/>
        <v>1.0227999999999999E-3</v>
      </c>
      <c r="CV178" s="1">
        <f t="shared" si="177"/>
        <v>1.488E-3</v>
      </c>
      <c r="CW178" s="1">
        <f t="shared" si="178"/>
        <v>1.4436000000000002E-3</v>
      </c>
      <c r="CX178" s="1">
        <f t="shared" si="179"/>
        <v>1.4001E-3</v>
      </c>
      <c r="CY178" s="1">
        <f t="shared" si="180"/>
        <v>1.8108E-3</v>
      </c>
    </row>
    <row r="179" spans="75:103" x14ac:dyDescent="0.25">
      <c r="BY179" s="1">
        <f t="shared" si="186"/>
        <v>0</v>
      </c>
      <c r="BZ179" s="1">
        <f t="shared" si="187"/>
        <v>0</v>
      </c>
      <c r="CA179" s="1">
        <f t="shared" si="188"/>
        <v>0</v>
      </c>
      <c r="CB179" s="1">
        <f t="shared" ref="CB179:CB182" si="189">0.912*B102</f>
        <v>0</v>
      </c>
      <c r="CC179" s="1">
        <f t="shared" si="157"/>
        <v>0</v>
      </c>
      <c r="CD179" s="1">
        <f t="shared" si="158"/>
        <v>0</v>
      </c>
      <c r="CE179" s="1">
        <f t="shared" si="159"/>
        <v>0</v>
      </c>
      <c r="CF179" s="1">
        <f t="shared" si="160"/>
        <v>0</v>
      </c>
      <c r="CG179" s="1">
        <f t="shared" si="161"/>
        <v>0</v>
      </c>
      <c r="CH179" s="1">
        <f t="shared" si="163"/>
        <v>0</v>
      </c>
      <c r="CI179" s="1">
        <f t="shared" si="164"/>
        <v>0</v>
      </c>
      <c r="CJ179" s="1">
        <f t="shared" si="165"/>
        <v>0</v>
      </c>
      <c r="CK179" s="1">
        <f t="shared" si="166"/>
        <v>6.935E-4</v>
      </c>
      <c r="CL179" s="1">
        <f t="shared" si="167"/>
        <v>6.7269999999999993E-4</v>
      </c>
      <c r="CM179" s="1">
        <f t="shared" si="168"/>
        <v>6.5249999999999998E-4</v>
      </c>
      <c r="CN179" s="1">
        <f t="shared" si="169"/>
        <v>6.3290000000000004E-4</v>
      </c>
      <c r="CO179" s="1">
        <f t="shared" si="170"/>
        <v>6.1390000000000001E-4</v>
      </c>
      <c r="CP179" s="1">
        <f t="shared" si="171"/>
        <v>1.191E-3</v>
      </c>
      <c r="CQ179" s="1">
        <f t="shared" si="172"/>
        <v>1.1554E-3</v>
      </c>
      <c r="CR179" s="1">
        <f t="shared" si="173"/>
        <v>1.1206E-3</v>
      </c>
      <c r="CS179" s="1">
        <f t="shared" si="174"/>
        <v>1.0870000000000001E-3</v>
      </c>
      <c r="CT179" s="1">
        <f t="shared" si="175"/>
        <v>1.0544E-3</v>
      </c>
      <c r="CU179" s="1">
        <f t="shared" si="176"/>
        <v>1.0227999999999999E-3</v>
      </c>
      <c r="CV179" s="1">
        <f t="shared" si="177"/>
        <v>9.9200000000000004E-4</v>
      </c>
      <c r="CW179" s="1">
        <f t="shared" si="178"/>
        <v>1.4436000000000002E-3</v>
      </c>
      <c r="CX179" s="1">
        <f t="shared" si="179"/>
        <v>1.4001E-3</v>
      </c>
      <c r="CY179" s="1">
        <f t="shared" si="180"/>
        <v>1.3581000000000001E-3</v>
      </c>
    </row>
    <row r="180" spans="75:103" x14ac:dyDescent="0.25">
      <c r="BZ180" s="1">
        <f t="shared" si="187"/>
        <v>0</v>
      </c>
      <c r="CA180" s="1">
        <f t="shared" si="188"/>
        <v>0</v>
      </c>
      <c r="CB180" s="1">
        <f t="shared" si="189"/>
        <v>0</v>
      </c>
      <c r="CC180" s="1">
        <f t="shared" ref="CC180:CC183" si="190">0.8849*B102</f>
        <v>0</v>
      </c>
      <c r="CD180" s="1">
        <f t="shared" si="158"/>
        <v>0</v>
      </c>
      <c r="CE180" s="1">
        <f t="shared" si="159"/>
        <v>0</v>
      </c>
      <c r="CF180" s="1">
        <f t="shared" si="160"/>
        <v>0</v>
      </c>
      <c r="CG180" s="1">
        <f t="shared" si="161"/>
        <v>0</v>
      </c>
      <c r="CH180" s="1">
        <f t="shared" si="163"/>
        <v>0</v>
      </c>
      <c r="CI180" s="1">
        <f t="shared" si="164"/>
        <v>0</v>
      </c>
      <c r="CJ180" s="1">
        <f t="shared" si="165"/>
        <v>0</v>
      </c>
      <c r="CK180" s="1">
        <f t="shared" si="166"/>
        <v>0</v>
      </c>
      <c r="CL180" s="1">
        <f t="shared" si="167"/>
        <v>6.7269999999999993E-4</v>
      </c>
      <c r="CM180" s="1">
        <f t="shared" si="168"/>
        <v>6.5249999999999998E-4</v>
      </c>
      <c r="CN180" s="1">
        <f t="shared" si="169"/>
        <v>6.3290000000000004E-4</v>
      </c>
      <c r="CO180" s="1">
        <f t="shared" si="170"/>
        <v>6.1390000000000001E-4</v>
      </c>
      <c r="CP180" s="1">
        <f t="shared" si="171"/>
        <v>5.955E-4</v>
      </c>
      <c r="CQ180" s="1">
        <f t="shared" si="172"/>
        <v>1.1554E-3</v>
      </c>
      <c r="CR180" s="1">
        <f t="shared" si="173"/>
        <v>1.1206E-3</v>
      </c>
      <c r="CS180" s="1">
        <f t="shared" si="174"/>
        <v>1.0870000000000001E-3</v>
      </c>
      <c r="CT180" s="1">
        <f t="shared" si="175"/>
        <v>1.0544E-3</v>
      </c>
      <c r="CU180" s="1">
        <f t="shared" si="176"/>
        <v>1.0227999999999999E-3</v>
      </c>
      <c r="CV180" s="1">
        <f t="shared" si="177"/>
        <v>9.9200000000000004E-4</v>
      </c>
      <c r="CW180" s="1">
        <f t="shared" si="178"/>
        <v>9.6240000000000008E-4</v>
      </c>
      <c r="CX180" s="1">
        <f t="shared" si="179"/>
        <v>1.4001E-3</v>
      </c>
      <c r="CY180" s="1">
        <f t="shared" si="180"/>
        <v>1.3581000000000001E-3</v>
      </c>
    </row>
    <row r="181" spans="75:103" x14ac:dyDescent="0.25">
      <c r="CA181" s="1">
        <f t="shared" si="188"/>
        <v>0</v>
      </c>
      <c r="CB181" s="1">
        <f t="shared" si="189"/>
        <v>0</v>
      </c>
      <c r="CC181" s="1">
        <f t="shared" si="190"/>
        <v>0</v>
      </c>
      <c r="CD181" s="1">
        <f t="shared" ref="CD181:CD184" si="191">0.8583*B102</f>
        <v>0</v>
      </c>
      <c r="CE181" s="1">
        <f t="shared" si="159"/>
        <v>0</v>
      </c>
      <c r="CF181" s="1">
        <f t="shared" si="160"/>
        <v>0</v>
      </c>
      <c r="CG181" s="1">
        <f t="shared" si="161"/>
        <v>0</v>
      </c>
      <c r="CH181" s="1">
        <f t="shared" si="163"/>
        <v>0</v>
      </c>
      <c r="CI181" s="1">
        <f t="shared" si="164"/>
        <v>0</v>
      </c>
      <c r="CJ181" s="1">
        <f t="shared" si="165"/>
        <v>0</v>
      </c>
      <c r="CK181" s="1">
        <f t="shared" si="166"/>
        <v>0</v>
      </c>
      <c r="CL181" s="1">
        <f t="shared" si="167"/>
        <v>0</v>
      </c>
      <c r="CM181" s="1">
        <f t="shared" si="168"/>
        <v>6.5249999999999998E-4</v>
      </c>
      <c r="CN181" s="1">
        <f t="shared" si="169"/>
        <v>6.3290000000000004E-4</v>
      </c>
      <c r="CO181" s="1">
        <f t="shared" si="170"/>
        <v>6.1390000000000001E-4</v>
      </c>
      <c r="CP181" s="1">
        <f t="shared" si="171"/>
        <v>5.955E-4</v>
      </c>
      <c r="CQ181" s="1">
        <f t="shared" si="172"/>
        <v>5.777E-4</v>
      </c>
      <c r="CR181" s="1">
        <f t="shared" si="173"/>
        <v>1.1206E-3</v>
      </c>
      <c r="CS181" s="1">
        <f t="shared" si="174"/>
        <v>1.0870000000000001E-3</v>
      </c>
      <c r="CT181" s="1">
        <f t="shared" si="175"/>
        <v>1.0544E-3</v>
      </c>
      <c r="CU181" s="1">
        <f t="shared" si="176"/>
        <v>1.0227999999999999E-3</v>
      </c>
      <c r="CV181" s="1">
        <f t="shared" si="177"/>
        <v>9.9200000000000004E-4</v>
      </c>
      <c r="CW181" s="1">
        <f t="shared" si="178"/>
        <v>9.6240000000000008E-4</v>
      </c>
      <c r="CX181" s="1">
        <f t="shared" si="179"/>
        <v>9.3340000000000003E-4</v>
      </c>
      <c r="CY181" s="1">
        <f t="shared" si="180"/>
        <v>1.3581000000000001E-3</v>
      </c>
    </row>
    <row r="182" spans="75:103" x14ac:dyDescent="0.25">
      <c r="CB182" s="1">
        <f t="shared" si="189"/>
        <v>0</v>
      </c>
      <c r="CC182" s="1">
        <f t="shared" si="190"/>
        <v>0</v>
      </c>
      <c r="CD182" s="1">
        <f t="shared" si="191"/>
        <v>0</v>
      </c>
      <c r="CE182" s="1">
        <f t="shared" ref="CE182:CE185" si="192">0.8076*B102</f>
        <v>0</v>
      </c>
      <c r="CF182" s="1">
        <f t="shared" si="160"/>
        <v>0</v>
      </c>
      <c r="CG182" s="1">
        <f t="shared" si="161"/>
        <v>0</v>
      </c>
      <c r="CH182" s="1">
        <f t="shared" si="163"/>
        <v>0</v>
      </c>
      <c r="CI182" s="1">
        <f t="shared" si="164"/>
        <v>0</v>
      </c>
      <c r="CJ182" s="1">
        <f t="shared" si="165"/>
        <v>0</v>
      </c>
      <c r="CK182" s="1">
        <f t="shared" si="166"/>
        <v>0</v>
      </c>
      <c r="CL182" s="1">
        <f t="shared" si="167"/>
        <v>0</v>
      </c>
      <c r="CM182" s="1">
        <f t="shared" si="168"/>
        <v>0</v>
      </c>
      <c r="CN182" s="1">
        <f t="shared" si="169"/>
        <v>6.3290000000000004E-4</v>
      </c>
      <c r="CO182" s="1">
        <f t="shared" si="170"/>
        <v>6.1390000000000001E-4</v>
      </c>
      <c r="CP182" s="1">
        <f t="shared" si="171"/>
        <v>5.955E-4</v>
      </c>
      <c r="CQ182" s="1">
        <f t="shared" si="172"/>
        <v>5.777E-4</v>
      </c>
      <c r="CR182" s="1">
        <f t="shared" si="173"/>
        <v>5.6030000000000001E-4</v>
      </c>
      <c r="CS182" s="1">
        <f t="shared" si="174"/>
        <v>1.0870000000000001E-3</v>
      </c>
      <c r="CT182" s="1">
        <f t="shared" si="175"/>
        <v>1.0544E-3</v>
      </c>
      <c r="CU182" s="1">
        <f t="shared" si="176"/>
        <v>1.0227999999999999E-3</v>
      </c>
      <c r="CV182" s="1">
        <f t="shared" si="177"/>
        <v>9.9200000000000004E-4</v>
      </c>
      <c r="CW182" s="1">
        <f t="shared" si="178"/>
        <v>9.6240000000000008E-4</v>
      </c>
      <c r="CX182" s="1">
        <f t="shared" si="179"/>
        <v>9.3340000000000003E-4</v>
      </c>
      <c r="CY182" s="1">
        <f t="shared" si="180"/>
        <v>9.054E-4</v>
      </c>
    </row>
    <row r="183" spans="75:103" x14ac:dyDescent="0.25">
      <c r="CC183" s="1">
        <f t="shared" si="190"/>
        <v>0</v>
      </c>
      <c r="CD183" s="1">
        <f t="shared" si="191"/>
        <v>0</v>
      </c>
      <c r="CE183" s="1">
        <f t="shared" si="192"/>
        <v>0</v>
      </c>
      <c r="CF183" s="1">
        <f t="shared" ref="CF183:CF186" si="193">0.8076*B102</f>
        <v>0</v>
      </c>
      <c r="CG183" s="1">
        <f t="shared" si="161"/>
        <v>0</v>
      </c>
      <c r="CH183" s="1">
        <f t="shared" si="163"/>
        <v>0</v>
      </c>
      <c r="CI183" s="1">
        <f t="shared" si="164"/>
        <v>0</v>
      </c>
      <c r="CJ183" s="1">
        <f t="shared" si="165"/>
        <v>0</v>
      </c>
      <c r="CK183" s="1">
        <f t="shared" si="166"/>
        <v>0</v>
      </c>
      <c r="CL183" s="1">
        <f t="shared" si="167"/>
        <v>0</v>
      </c>
      <c r="CM183" s="1">
        <f t="shared" si="168"/>
        <v>0</v>
      </c>
      <c r="CN183" s="1">
        <f t="shared" si="169"/>
        <v>0</v>
      </c>
      <c r="CO183" s="1">
        <f t="shared" si="170"/>
        <v>6.1390000000000001E-4</v>
      </c>
      <c r="CP183" s="1">
        <f t="shared" si="171"/>
        <v>5.955E-4</v>
      </c>
      <c r="CQ183" s="1">
        <f t="shared" si="172"/>
        <v>5.777E-4</v>
      </c>
      <c r="CR183" s="1">
        <f t="shared" si="173"/>
        <v>5.6030000000000001E-4</v>
      </c>
      <c r="CS183" s="1">
        <f t="shared" si="174"/>
        <v>5.4350000000000004E-4</v>
      </c>
      <c r="CT183" s="1">
        <f t="shared" si="175"/>
        <v>1.0544E-3</v>
      </c>
      <c r="CU183" s="1">
        <f t="shared" si="176"/>
        <v>1.0227999999999999E-3</v>
      </c>
      <c r="CV183" s="1">
        <f t="shared" si="177"/>
        <v>9.9200000000000004E-4</v>
      </c>
      <c r="CW183" s="1">
        <f t="shared" si="178"/>
        <v>9.6240000000000008E-4</v>
      </c>
      <c r="CX183" s="1">
        <f t="shared" si="179"/>
        <v>9.3340000000000003E-4</v>
      </c>
      <c r="CY183" s="1">
        <f t="shared" si="180"/>
        <v>9.054E-4</v>
      </c>
    </row>
    <row r="184" spans="75:103" x14ac:dyDescent="0.25">
      <c r="CD184" s="1">
        <f t="shared" si="191"/>
        <v>0</v>
      </c>
      <c r="CE184" s="1">
        <f t="shared" si="192"/>
        <v>0</v>
      </c>
      <c r="CF184" s="1">
        <f t="shared" si="193"/>
        <v>0</v>
      </c>
      <c r="CG184" s="1">
        <f t="shared" ref="CG184:CG187" si="194">0.7834*B102</f>
        <v>0</v>
      </c>
      <c r="CH184" s="1">
        <f t="shared" si="163"/>
        <v>0</v>
      </c>
      <c r="CI184" s="1">
        <f t="shared" si="164"/>
        <v>0</v>
      </c>
      <c r="CJ184" s="1">
        <f t="shared" si="165"/>
        <v>0</v>
      </c>
      <c r="CK184" s="1">
        <f t="shared" si="166"/>
        <v>0</v>
      </c>
      <c r="CL184" s="1">
        <f t="shared" si="167"/>
        <v>0</v>
      </c>
      <c r="CM184" s="1">
        <f t="shared" si="168"/>
        <v>0</v>
      </c>
      <c r="CN184" s="1">
        <f t="shared" si="169"/>
        <v>0</v>
      </c>
      <c r="CO184" s="1">
        <f t="shared" si="170"/>
        <v>0</v>
      </c>
      <c r="CP184" s="1">
        <f t="shared" si="171"/>
        <v>5.955E-4</v>
      </c>
      <c r="CQ184" s="1">
        <f t="shared" si="172"/>
        <v>5.777E-4</v>
      </c>
      <c r="CR184" s="1">
        <f t="shared" si="173"/>
        <v>5.6030000000000001E-4</v>
      </c>
      <c r="CS184" s="1">
        <f t="shared" si="174"/>
        <v>5.4350000000000004E-4</v>
      </c>
      <c r="CT184" s="1">
        <f t="shared" si="175"/>
        <v>5.2720000000000002E-4</v>
      </c>
      <c r="CU184" s="1">
        <f t="shared" si="176"/>
        <v>1.0227999999999999E-3</v>
      </c>
      <c r="CV184" s="1">
        <f t="shared" si="177"/>
        <v>9.9200000000000004E-4</v>
      </c>
      <c r="CW184" s="1">
        <f t="shared" si="178"/>
        <v>9.6240000000000008E-4</v>
      </c>
      <c r="CX184" s="1">
        <f t="shared" si="179"/>
        <v>9.3340000000000003E-4</v>
      </c>
      <c r="CY184" s="1">
        <f t="shared" si="180"/>
        <v>9.054E-4</v>
      </c>
    </row>
    <row r="185" spans="75:103" x14ac:dyDescent="0.25">
      <c r="CE185" s="1">
        <f t="shared" si="192"/>
        <v>0</v>
      </c>
      <c r="CF185" s="1">
        <f t="shared" si="193"/>
        <v>0</v>
      </c>
      <c r="CG185" s="1">
        <f t="shared" si="194"/>
        <v>0</v>
      </c>
      <c r="CH185" s="1">
        <f t="shared" ref="CH185:CH188" si="195">0.7599*B102</f>
        <v>0</v>
      </c>
      <c r="CI185" s="1">
        <f t="shared" si="164"/>
        <v>0</v>
      </c>
      <c r="CJ185" s="1">
        <f t="shared" si="165"/>
        <v>0</v>
      </c>
      <c r="CK185" s="1">
        <f t="shared" si="166"/>
        <v>0</v>
      </c>
      <c r="CL185" s="1">
        <f t="shared" si="167"/>
        <v>0</v>
      </c>
      <c r="CM185" s="1">
        <f t="shared" si="168"/>
        <v>0</v>
      </c>
      <c r="CN185" s="1">
        <f t="shared" si="169"/>
        <v>0</v>
      </c>
      <c r="CO185" s="1">
        <f t="shared" si="170"/>
        <v>0</v>
      </c>
      <c r="CP185" s="1">
        <f t="shared" si="171"/>
        <v>0</v>
      </c>
      <c r="CQ185" s="1">
        <f t="shared" si="172"/>
        <v>5.777E-4</v>
      </c>
      <c r="CR185" s="1">
        <f t="shared" si="173"/>
        <v>5.6030000000000001E-4</v>
      </c>
      <c r="CS185" s="1">
        <f t="shared" si="174"/>
        <v>5.4350000000000004E-4</v>
      </c>
      <c r="CT185" s="1">
        <f t="shared" si="175"/>
        <v>5.2720000000000002E-4</v>
      </c>
      <c r="CU185" s="1">
        <f t="shared" si="176"/>
        <v>5.1139999999999996E-4</v>
      </c>
      <c r="CV185" s="1">
        <f t="shared" si="177"/>
        <v>9.9200000000000004E-4</v>
      </c>
      <c r="CW185" s="1">
        <f t="shared" si="178"/>
        <v>9.6240000000000008E-4</v>
      </c>
      <c r="CX185" s="1">
        <f t="shared" si="179"/>
        <v>9.3340000000000003E-4</v>
      </c>
      <c r="CY185" s="1">
        <f t="shared" si="180"/>
        <v>9.054E-4</v>
      </c>
    </row>
    <row r="186" spans="75:103" x14ac:dyDescent="0.25">
      <c r="CF186" s="1">
        <f t="shared" si="193"/>
        <v>0</v>
      </c>
      <c r="CG186" s="1">
        <f t="shared" si="194"/>
        <v>0</v>
      </c>
      <c r="CH186" s="1">
        <f t="shared" si="195"/>
        <v>0</v>
      </c>
      <c r="CI186" s="1">
        <f t="shared" ref="CI186:CI189" si="196">0.737*B102</f>
        <v>0</v>
      </c>
      <c r="CJ186" s="1">
        <f t="shared" si="165"/>
        <v>0</v>
      </c>
      <c r="CK186" s="1">
        <f t="shared" si="166"/>
        <v>0</v>
      </c>
      <c r="CL186" s="1">
        <f t="shared" si="167"/>
        <v>0</v>
      </c>
      <c r="CM186" s="1">
        <f t="shared" si="168"/>
        <v>0</v>
      </c>
      <c r="CN186" s="1">
        <f t="shared" si="169"/>
        <v>0</v>
      </c>
      <c r="CO186" s="1">
        <f t="shared" si="170"/>
        <v>0</v>
      </c>
      <c r="CP186" s="1">
        <f t="shared" si="171"/>
        <v>0</v>
      </c>
      <c r="CQ186" s="1">
        <f t="shared" si="172"/>
        <v>0</v>
      </c>
      <c r="CR186" s="1">
        <f t="shared" si="173"/>
        <v>5.6030000000000001E-4</v>
      </c>
      <c r="CS186" s="1">
        <f t="shared" si="174"/>
        <v>5.4350000000000004E-4</v>
      </c>
      <c r="CT186" s="1">
        <f t="shared" si="175"/>
        <v>5.2720000000000002E-4</v>
      </c>
      <c r="CU186" s="1">
        <f t="shared" si="176"/>
        <v>5.1139999999999996E-4</v>
      </c>
      <c r="CV186" s="1">
        <f t="shared" si="177"/>
        <v>4.9600000000000002E-4</v>
      </c>
      <c r="CW186" s="1">
        <f t="shared" si="178"/>
        <v>9.6240000000000008E-4</v>
      </c>
      <c r="CX186" s="1">
        <f t="shared" si="179"/>
        <v>9.3340000000000003E-4</v>
      </c>
      <c r="CY186" s="1">
        <f t="shared" si="180"/>
        <v>9.054E-4</v>
      </c>
    </row>
    <row r="187" spans="75:103" x14ac:dyDescent="0.25">
      <c r="CG187" s="1">
        <f t="shared" si="194"/>
        <v>0</v>
      </c>
      <c r="CH187" s="1">
        <f t="shared" si="195"/>
        <v>0</v>
      </c>
      <c r="CI187" s="1">
        <f t="shared" si="196"/>
        <v>0</v>
      </c>
      <c r="CJ187" s="1">
        <f t="shared" ref="CJ187:CJ190" si="197">0.71499*B102</f>
        <v>0</v>
      </c>
      <c r="CK187" s="1">
        <f t="shared" si="166"/>
        <v>0</v>
      </c>
      <c r="CL187" s="1">
        <f t="shared" si="167"/>
        <v>0</v>
      </c>
      <c r="CM187" s="1">
        <f t="shared" si="168"/>
        <v>0</v>
      </c>
      <c r="CN187" s="1">
        <f t="shared" si="169"/>
        <v>0</v>
      </c>
      <c r="CO187" s="1">
        <f t="shared" si="170"/>
        <v>0</v>
      </c>
      <c r="CP187" s="1">
        <f t="shared" si="171"/>
        <v>0</v>
      </c>
      <c r="CQ187" s="1">
        <f t="shared" si="172"/>
        <v>0</v>
      </c>
      <c r="CR187" s="1">
        <f t="shared" si="173"/>
        <v>0</v>
      </c>
      <c r="CS187" s="1">
        <f t="shared" si="174"/>
        <v>5.4350000000000004E-4</v>
      </c>
      <c r="CT187" s="1">
        <f t="shared" si="175"/>
        <v>5.2720000000000002E-4</v>
      </c>
      <c r="CU187" s="1">
        <f t="shared" si="176"/>
        <v>5.1139999999999996E-4</v>
      </c>
      <c r="CV187" s="1">
        <f t="shared" si="177"/>
        <v>4.9600000000000002E-4</v>
      </c>
      <c r="CW187" s="1">
        <f t="shared" si="178"/>
        <v>4.8120000000000004E-4</v>
      </c>
      <c r="CX187" s="1">
        <f t="shared" si="179"/>
        <v>9.3340000000000003E-4</v>
      </c>
      <c r="CY187" s="1">
        <f t="shared" si="180"/>
        <v>9.054E-4</v>
      </c>
    </row>
    <row r="188" spans="75:103" x14ac:dyDescent="0.25">
      <c r="CH188" s="1">
        <f t="shared" si="195"/>
        <v>0</v>
      </c>
      <c r="CI188" s="1">
        <f t="shared" si="196"/>
        <v>0</v>
      </c>
      <c r="CJ188" s="1">
        <f t="shared" si="197"/>
        <v>0</v>
      </c>
      <c r="CK188" s="1">
        <f t="shared" ref="CK188:CK191" si="198">0.6935*B102</f>
        <v>0</v>
      </c>
      <c r="CL188" s="1">
        <f t="shared" si="167"/>
        <v>0</v>
      </c>
      <c r="CM188" s="1">
        <f t="shared" si="168"/>
        <v>0</v>
      </c>
      <c r="CN188" s="1">
        <f t="shared" si="169"/>
        <v>0</v>
      </c>
      <c r="CO188" s="1">
        <f t="shared" si="170"/>
        <v>0</v>
      </c>
      <c r="CP188" s="1">
        <f t="shared" si="171"/>
        <v>0</v>
      </c>
      <c r="CQ188" s="1">
        <f t="shared" si="172"/>
        <v>0</v>
      </c>
      <c r="CR188" s="1">
        <f t="shared" si="173"/>
        <v>0</v>
      </c>
      <c r="CS188" s="1">
        <f t="shared" si="174"/>
        <v>0</v>
      </c>
      <c r="CT188" s="1">
        <f t="shared" si="175"/>
        <v>5.2720000000000002E-4</v>
      </c>
      <c r="CU188" s="1">
        <f t="shared" si="176"/>
        <v>5.1139999999999996E-4</v>
      </c>
      <c r="CV188" s="1">
        <f t="shared" si="177"/>
        <v>4.9600000000000002E-4</v>
      </c>
      <c r="CW188" s="1">
        <f t="shared" si="178"/>
        <v>4.8120000000000004E-4</v>
      </c>
      <c r="CX188" s="1">
        <f t="shared" si="179"/>
        <v>4.6670000000000001E-4</v>
      </c>
      <c r="CY188" s="1">
        <f t="shared" si="180"/>
        <v>9.054E-4</v>
      </c>
    </row>
    <row r="189" spans="75:103" x14ac:dyDescent="0.25">
      <c r="CI189" s="1">
        <f t="shared" si="196"/>
        <v>0</v>
      </c>
      <c r="CJ189" s="1">
        <f t="shared" si="197"/>
        <v>0</v>
      </c>
      <c r="CK189" s="1">
        <f t="shared" si="198"/>
        <v>0</v>
      </c>
      <c r="CL189" s="1">
        <f t="shared" ref="CL189:CL192" si="199">0.6727*B102</f>
        <v>0</v>
      </c>
      <c r="CM189" s="1">
        <f t="shared" si="168"/>
        <v>0</v>
      </c>
      <c r="CN189" s="1">
        <f t="shared" si="169"/>
        <v>0</v>
      </c>
      <c r="CO189" s="1">
        <f t="shared" si="170"/>
        <v>0</v>
      </c>
      <c r="CP189" s="1">
        <f t="shared" si="171"/>
        <v>0</v>
      </c>
      <c r="CQ189" s="1">
        <f t="shared" si="172"/>
        <v>0</v>
      </c>
      <c r="CR189" s="1">
        <f t="shared" si="173"/>
        <v>0</v>
      </c>
      <c r="CS189" s="1">
        <f t="shared" si="174"/>
        <v>0</v>
      </c>
      <c r="CT189" s="1">
        <f t="shared" si="175"/>
        <v>0</v>
      </c>
      <c r="CU189" s="1">
        <f t="shared" si="176"/>
        <v>5.1139999999999996E-4</v>
      </c>
      <c r="CV189" s="1">
        <f t="shared" si="177"/>
        <v>4.9600000000000002E-4</v>
      </c>
      <c r="CW189" s="1">
        <f t="shared" si="178"/>
        <v>4.8120000000000004E-4</v>
      </c>
      <c r="CX189" s="1">
        <f t="shared" si="179"/>
        <v>4.6670000000000001E-4</v>
      </c>
      <c r="CY189" s="1">
        <f t="shared" si="180"/>
        <v>4.527E-4</v>
      </c>
    </row>
    <row r="190" spans="75:103" x14ac:dyDescent="0.25">
      <c r="CJ190" s="1">
        <f t="shared" si="197"/>
        <v>0</v>
      </c>
      <c r="CK190" s="1">
        <f t="shared" si="198"/>
        <v>0</v>
      </c>
      <c r="CL190" s="1">
        <f t="shared" si="199"/>
        <v>0</v>
      </c>
      <c r="CM190" s="1">
        <f t="shared" ref="CM190:CM193" si="200">0.6525*B102</f>
        <v>0</v>
      </c>
      <c r="CN190" s="1">
        <f t="shared" si="169"/>
        <v>0</v>
      </c>
      <c r="CO190" s="1">
        <f t="shared" si="170"/>
        <v>0</v>
      </c>
      <c r="CP190" s="1">
        <f t="shared" si="171"/>
        <v>0</v>
      </c>
      <c r="CQ190" s="1">
        <f t="shared" si="172"/>
        <v>0</v>
      </c>
      <c r="CR190" s="1">
        <f t="shared" si="173"/>
        <v>0</v>
      </c>
      <c r="CS190" s="1">
        <f t="shared" si="174"/>
        <v>0</v>
      </c>
      <c r="CT190" s="1">
        <f t="shared" si="175"/>
        <v>0</v>
      </c>
      <c r="CU190" s="1">
        <f t="shared" si="176"/>
        <v>0</v>
      </c>
      <c r="CV190" s="1">
        <f t="shared" si="177"/>
        <v>4.9600000000000002E-4</v>
      </c>
      <c r="CW190" s="1">
        <f t="shared" si="178"/>
        <v>4.8120000000000004E-4</v>
      </c>
      <c r="CX190" s="1">
        <f t="shared" si="179"/>
        <v>4.6670000000000001E-4</v>
      </c>
      <c r="CY190" s="1">
        <f t="shared" si="180"/>
        <v>4.527E-4</v>
      </c>
    </row>
    <row r="191" spans="75:103" x14ac:dyDescent="0.25">
      <c r="CK191" s="1">
        <f t="shared" si="198"/>
        <v>0</v>
      </c>
      <c r="CL191" s="1">
        <f t="shared" si="199"/>
        <v>0</v>
      </c>
      <c r="CM191" s="1">
        <f t="shared" si="200"/>
        <v>0</v>
      </c>
      <c r="CN191" s="1">
        <f t="shared" ref="CN191:CN194" si="201">0.6329*B102</f>
        <v>0</v>
      </c>
      <c r="CO191" s="1">
        <f t="shared" si="170"/>
        <v>0</v>
      </c>
      <c r="CP191" s="1">
        <f t="shared" si="171"/>
        <v>0</v>
      </c>
      <c r="CQ191" s="1">
        <f t="shared" si="172"/>
        <v>0</v>
      </c>
      <c r="CR191" s="1">
        <f t="shared" si="173"/>
        <v>0</v>
      </c>
      <c r="CS191" s="1">
        <f t="shared" si="174"/>
        <v>0</v>
      </c>
      <c r="CT191" s="1">
        <f t="shared" si="175"/>
        <v>0</v>
      </c>
      <c r="CU191" s="1">
        <f t="shared" si="176"/>
        <v>0</v>
      </c>
      <c r="CV191" s="1">
        <f t="shared" si="177"/>
        <v>0</v>
      </c>
      <c r="CW191" s="1">
        <f t="shared" si="178"/>
        <v>4.8120000000000004E-4</v>
      </c>
      <c r="CX191" s="1">
        <f t="shared" si="179"/>
        <v>4.6670000000000001E-4</v>
      </c>
      <c r="CY191" s="1">
        <f t="shared" si="180"/>
        <v>4.527E-4</v>
      </c>
    </row>
    <row r="192" spans="75:103" x14ac:dyDescent="0.25">
      <c r="CL192" s="1">
        <f t="shared" si="199"/>
        <v>0</v>
      </c>
      <c r="CM192" s="1">
        <f t="shared" si="200"/>
        <v>0</v>
      </c>
      <c r="CN192" s="1">
        <f t="shared" si="201"/>
        <v>0</v>
      </c>
      <c r="CO192" s="1">
        <f t="shared" ref="CO192:CO195" si="202">0.6139*B102</f>
        <v>0</v>
      </c>
      <c r="CP192" s="1">
        <f t="shared" si="171"/>
        <v>0</v>
      </c>
      <c r="CQ192" s="1">
        <f t="shared" si="172"/>
        <v>0</v>
      </c>
      <c r="CR192" s="1">
        <f t="shared" si="173"/>
        <v>0</v>
      </c>
      <c r="CS192" s="1">
        <f t="shared" si="174"/>
        <v>0</v>
      </c>
      <c r="CT192" s="1">
        <f t="shared" si="175"/>
        <v>0</v>
      </c>
      <c r="CU192" s="1">
        <f t="shared" si="176"/>
        <v>0</v>
      </c>
      <c r="CV192" s="1">
        <f t="shared" si="177"/>
        <v>0</v>
      </c>
      <c r="CW192" s="1">
        <f t="shared" si="178"/>
        <v>0</v>
      </c>
      <c r="CX192" s="1">
        <f t="shared" si="179"/>
        <v>4.6670000000000001E-4</v>
      </c>
      <c r="CY192" s="1">
        <f t="shared" si="180"/>
        <v>4.527E-4</v>
      </c>
    </row>
    <row r="193" spans="91:103" x14ac:dyDescent="0.25">
      <c r="CM193" s="1">
        <f t="shared" si="200"/>
        <v>0</v>
      </c>
      <c r="CN193" s="1">
        <f t="shared" si="201"/>
        <v>0</v>
      </c>
      <c r="CO193" s="1">
        <f t="shared" si="202"/>
        <v>0</v>
      </c>
      <c r="CP193" s="1">
        <f t="shared" ref="CP193:CP196" si="203">0.5955*B102</f>
        <v>0</v>
      </c>
      <c r="CQ193" s="1">
        <f t="shared" si="172"/>
        <v>0</v>
      </c>
      <c r="CR193" s="1">
        <f t="shared" si="173"/>
        <v>0</v>
      </c>
      <c r="CS193" s="1">
        <f t="shared" si="174"/>
        <v>0</v>
      </c>
      <c r="CT193" s="1">
        <f t="shared" si="175"/>
        <v>0</v>
      </c>
      <c r="CU193" s="1">
        <f t="shared" si="176"/>
        <v>0</v>
      </c>
      <c r="CV193" s="1">
        <f t="shared" si="177"/>
        <v>0</v>
      </c>
      <c r="CW193" s="1">
        <f t="shared" si="178"/>
        <v>0</v>
      </c>
      <c r="CX193" s="1">
        <f t="shared" si="179"/>
        <v>0</v>
      </c>
      <c r="CY193" s="1">
        <f t="shared" si="180"/>
        <v>4.527E-4</v>
      </c>
    </row>
    <row r="194" spans="91:103" x14ac:dyDescent="0.25">
      <c r="CN194" s="1">
        <f t="shared" si="201"/>
        <v>0</v>
      </c>
      <c r="CO194" s="1">
        <f t="shared" si="202"/>
        <v>0</v>
      </c>
      <c r="CP194" s="1">
        <f t="shared" si="203"/>
        <v>0</v>
      </c>
      <c r="CQ194" s="1">
        <f t="shared" ref="CQ194:CQ197" si="204">0.5777*B102</f>
        <v>0</v>
      </c>
      <c r="CR194" s="1">
        <f t="shared" si="173"/>
        <v>0</v>
      </c>
      <c r="CS194" s="1">
        <f t="shared" si="174"/>
        <v>0</v>
      </c>
      <c r="CT194" s="1">
        <f t="shared" si="175"/>
        <v>0</v>
      </c>
      <c r="CU194" s="1">
        <f t="shared" si="176"/>
        <v>0</v>
      </c>
      <c r="CV194" s="1">
        <f t="shared" si="177"/>
        <v>0</v>
      </c>
      <c r="CW194" s="1">
        <f t="shared" si="178"/>
        <v>0</v>
      </c>
      <c r="CX194" s="1">
        <f t="shared" si="179"/>
        <v>0</v>
      </c>
      <c r="CY194" s="1">
        <f t="shared" si="180"/>
        <v>0</v>
      </c>
    </row>
    <row r="195" spans="91:103" x14ac:dyDescent="0.25">
      <c r="CO195" s="1">
        <f t="shared" si="202"/>
        <v>0</v>
      </c>
      <c r="CP195" s="1">
        <f t="shared" si="203"/>
        <v>0</v>
      </c>
      <c r="CQ195" s="1">
        <f t="shared" si="204"/>
        <v>0</v>
      </c>
      <c r="CR195" s="1">
        <f t="shared" ref="CR195:CR198" si="205">0.5603*B102</f>
        <v>0</v>
      </c>
      <c r="CS195" s="1">
        <f t="shared" si="174"/>
        <v>0</v>
      </c>
      <c r="CT195" s="1">
        <f t="shared" si="175"/>
        <v>0</v>
      </c>
      <c r="CU195" s="1">
        <f t="shared" si="176"/>
        <v>0</v>
      </c>
      <c r="CV195" s="1">
        <f t="shared" si="177"/>
        <v>0</v>
      </c>
      <c r="CW195" s="1">
        <f t="shared" si="178"/>
        <v>0</v>
      </c>
      <c r="CX195" s="1">
        <f t="shared" si="179"/>
        <v>0</v>
      </c>
      <c r="CY195" s="1">
        <f t="shared" si="180"/>
        <v>0</v>
      </c>
    </row>
    <row r="196" spans="91:103" x14ac:dyDescent="0.25">
      <c r="CP196" s="1">
        <f t="shared" si="203"/>
        <v>0</v>
      </c>
      <c r="CQ196" s="1">
        <f t="shared" si="204"/>
        <v>0</v>
      </c>
      <c r="CR196" s="1">
        <f t="shared" si="205"/>
        <v>0</v>
      </c>
      <c r="CS196" s="1">
        <f t="shared" ref="CS196:CS199" si="206">0.5435*B102</f>
        <v>0</v>
      </c>
      <c r="CT196" s="1">
        <f t="shared" si="175"/>
        <v>0</v>
      </c>
      <c r="CU196" s="1">
        <f t="shared" si="176"/>
        <v>0</v>
      </c>
      <c r="CV196" s="1">
        <f t="shared" si="177"/>
        <v>0</v>
      </c>
      <c r="CW196" s="1">
        <f t="shared" si="178"/>
        <v>0</v>
      </c>
      <c r="CX196" s="1">
        <f t="shared" si="179"/>
        <v>0</v>
      </c>
      <c r="CY196" s="1">
        <f t="shared" si="180"/>
        <v>0</v>
      </c>
    </row>
    <row r="197" spans="91:103" x14ac:dyDescent="0.25">
      <c r="CQ197" s="1">
        <f t="shared" si="204"/>
        <v>0</v>
      </c>
      <c r="CR197" s="1">
        <f t="shared" si="205"/>
        <v>0</v>
      </c>
      <c r="CS197" s="1">
        <f t="shared" si="206"/>
        <v>0</v>
      </c>
      <c r="CT197" s="1">
        <f t="shared" ref="CT197:CT200" si="207">0.5272*B102</f>
        <v>0</v>
      </c>
      <c r="CU197" s="1">
        <f t="shared" si="176"/>
        <v>0</v>
      </c>
      <c r="CV197" s="1">
        <f t="shared" si="177"/>
        <v>0</v>
      </c>
      <c r="CW197" s="1">
        <f t="shared" si="178"/>
        <v>0</v>
      </c>
      <c r="CX197" s="1">
        <f t="shared" si="179"/>
        <v>0</v>
      </c>
      <c r="CY197" s="1">
        <f t="shared" si="180"/>
        <v>0</v>
      </c>
    </row>
    <row r="198" spans="91:103" x14ac:dyDescent="0.25">
      <c r="CR198" s="1">
        <f t="shared" si="205"/>
        <v>0</v>
      </c>
      <c r="CS198" s="1">
        <f t="shared" si="206"/>
        <v>0</v>
      </c>
      <c r="CT198" s="1">
        <f t="shared" si="207"/>
        <v>0</v>
      </c>
      <c r="CU198" s="1">
        <f t="shared" ref="CU198:CU201" si="208">0.5114*B102</f>
        <v>0</v>
      </c>
      <c r="CV198" s="1">
        <f t="shared" si="177"/>
        <v>0</v>
      </c>
      <c r="CW198" s="1">
        <f t="shared" si="178"/>
        <v>0</v>
      </c>
      <c r="CX198" s="1">
        <f t="shared" si="179"/>
        <v>0</v>
      </c>
      <c r="CY198" s="1">
        <f t="shared" si="180"/>
        <v>0</v>
      </c>
    </row>
    <row r="199" spans="91:103" x14ac:dyDescent="0.25">
      <c r="CS199" s="1">
        <f t="shared" si="206"/>
        <v>0</v>
      </c>
      <c r="CT199" s="1">
        <f t="shared" si="207"/>
        <v>0</v>
      </c>
      <c r="CU199" s="1">
        <f t="shared" si="208"/>
        <v>0</v>
      </c>
      <c r="CV199" s="1">
        <f t="shared" ref="CV199:CV202" si="209">0.496*B102</f>
        <v>0</v>
      </c>
      <c r="CW199" s="1">
        <f t="shared" si="178"/>
        <v>0</v>
      </c>
      <c r="CX199" s="1">
        <f t="shared" si="179"/>
        <v>0</v>
      </c>
      <c r="CY199" s="1">
        <f t="shared" si="180"/>
        <v>0</v>
      </c>
    </row>
    <row r="200" spans="91:103" x14ac:dyDescent="0.25">
      <c r="CT200" s="1">
        <f t="shared" si="207"/>
        <v>0</v>
      </c>
      <c r="CU200" s="1">
        <f t="shared" si="208"/>
        <v>0</v>
      </c>
      <c r="CV200" s="1">
        <f t="shared" si="209"/>
        <v>0</v>
      </c>
      <c r="CW200" s="1">
        <f t="shared" ref="CW200:CW203" si="210">0.4812*B102</f>
        <v>0</v>
      </c>
      <c r="CX200" s="1">
        <f t="shared" si="179"/>
        <v>0</v>
      </c>
      <c r="CY200" s="1">
        <f t="shared" si="180"/>
        <v>0</v>
      </c>
    </row>
    <row r="201" spans="91:103" x14ac:dyDescent="0.25">
      <c r="CU201" s="1">
        <f t="shared" si="208"/>
        <v>0</v>
      </c>
      <c r="CV201" s="1">
        <f t="shared" si="209"/>
        <v>0</v>
      </c>
      <c r="CW201" s="1">
        <f t="shared" si="210"/>
        <v>0</v>
      </c>
      <c r="CX201" s="1">
        <f t="shared" ref="CX201:CX204" si="211">0.4667*B102</f>
        <v>0</v>
      </c>
      <c r="CY201" s="1">
        <f t="shared" si="180"/>
        <v>0</v>
      </c>
    </row>
    <row r="202" spans="91:103" x14ac:dyDescent="0.25">
      <c r="CV202" s="1">
        <f t="shared" si="209"/>
        <v>0</v>
      </c>
      <c r="CW202" s="1">
        <f t="shared" si="210"/>
        <v>0</v>
      </c>
      <c r="CX202" s="1">
        <f t="shared" si="211"/>
        <v>0</v>
      </c>
      <c r="CY202" s="1">
        <f t="shared" ref="CY202:CY205" si="212">0.4527*B102</f>
        <v>0</v>
      </c>
    </row>
    <row r="203" spans="91:103" x14ac:dyDescent="0.25">
      <c r="CW203" s="1">
        <f t="shared" si="210"/>
        <v>0</v>
      </c>
      <c r="CX203" s="1">
        <f t="shared" si="211"/>
        <v>0</v>
      </c>
      <c r="CY203" s="1">
        <f t="shared" si="212"/>
        <v>0</v>
      </c>
    </row>
    <row r="204" spans="91:103" x14ac:dyDescent="0.25">
      <c r="CX204" s="1">
        <f t="shared" si="211"/>
        <v>0</v>
      </c>
      <c r="CY204" s="1">
        <f t="shared" si="212"/>
        <v>0</v>
      </c>
    </row>
    <row r="205" spans="91:103" x14ac:dyDescent="0.25">
      <c r="CY205" s="1">
        <f t="shared" si="212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FE155-30CC-4179-B756-E8623E20C6D0}">
  <dimension ref="A5:AH36"/>
  <sheetViews>
    <sheetView topLeftCell="O1" workbookViewId="0">
      <selection activeCell="AH5" sqref="AH5:AH36"/>
    </sheetView>
  </sheetViews>
  <sheetFormatPr defaultRowHeight="15" x14ac:dyDescent="0.25"/>
  <sheetData>
    <row r="5" spans="1:34" x14ac:dyDescent="0.25">
      <c r="A5">
        <v>2019</v>
      </c>
      <c r="B5">
        <v>34.46</v>
      </c>
      <c r="AH5">
        <f>SUM(B5:AG5)</f>
        <v>34.46</v>
      </c>
    </row>
    <row r="6" spans="1:34" x14ac:dyDescent="0.25">
      <c r="B6">
        <v>30.1525</v>
      </c>
      <c r="C6">
        <v>33.426200000000001</v>
      </c>
      <c r="AH6">
        <f>SUM(B6:AG6)</f>
        <v>63.578699999999998</v>
      </c>
    </row>
    <row r="7" spans="1:34" x14ac:dyDescent="0.25">
      <c r="B7">
        <v>27.912600000000001</v>
      </c>
      <c r="C7">
        <v>29.251249999999999</v>
      </c>
      <c r="D7">
        <v>32.423414000000001</v>
      </c>
      <c r="AH7">
        <f>SUM(B7:AG7)</f>
        <v>89.587264000000005</v>
      </c>
    </row>
    <row r="8" spans="1:34" x14ac:dyDescent="0.25">
      <c r="B8">
        <v>26.706500000000002</v>
      </c>
      <c r="C8">
        <v>27.078300000000002</v>
      </c>
      <c r="D8">
        <v>28.3675</v>
      </c>
      <c r="E8">
        <v>31.45071158</v>
      </c>
      <c r="AH8">
        <f>SUM(B8:AG8)</f>
        <v>113.60301158</v>
      </c>
    </row>
    <row r="9" spans="1:34" x14ac:dyDescent="0.25">
      <c r="B9">
        <v>25.844999999999999</v>
      </c>
      <c r="C9">
        <v>25.908249999999999</v>
      </c>
      <c r="D9">
        <v>26.260200000000005</v>
      </c>
      <c r="E9">
        <v>27.518750000000001</v>
      </c>
      <c r="F9">
        <v>30.507190232599999</v>
      </c>
      <c r="AH9">
        <f>SUM(B9:AG9)</f>
        <v>136.0393902326</v>
      </c>
    </row>
    <row r="10" spans="1:34" x14ac:dyDescent="0.25">
      <c r="B10">
        <v>25.155799999999999</v>
      </c>
      <c r="C10">
        <v>25.072499999999998</v>
      </c>
      <c r="D10">
        <v>25.125500000000002</v>
      </c>
      <c r="E10">
        <v>25.474500000000003</v>
      </c>
      <c r="F10">
        <v>26.696250000000003</v>
      </c>
      <c r="G10">
        <v>29.591974525622</v>
      </c>
      <c r="AH10">
        <f>SUM(B10:AG10)</f>
        <v>157.11652452562203</v>
      </c>
    </row>
    <row r="11" spans="1:34" x14ac:dyDescent="0.25">
      <c r="B11">
        <v>24.811199999999999</v>
      </c>
      <c r="C11">
        <v>24.4039</v>
      </c>
      <c r="D11">
        <v>24.315000000000001</v>
      </c>
      <c r="E11">
        <v>24.373750000000001</v>
      </c>
      <c r="F11">
        <v>24.713100000000004</v>
      </c>
      <c r="G11">
        <v>25.891249999999999</v>
      </c>
      <c r="H11">
        <v>28.704215289853337</v>
      </c>
      <c r="AH11">
        <f>SUM(B11:AG11)</f>
        <v>177.21241528985331</v>
      </c>
    </row>
    <row r="12" spans="1:34" x14ac:dyDescent="0.25">
      <c r="B12">
        <v>24.122</v>
      </c>
      <c r="C12">
        <v>24.069599999999998</v>
      </c>
      <c r="D12">
        <v>23.666599999999999</v>
      </c>
      <c r="E12">
        <v>23.587499999999999</v>
      </c>
      <c r="F12">
        <v>23.645250000000001</v>
      </c>
      <c r="G12">
        <v>23.9679</v>
      </c>
      <c r="H12">
        <v>25.112500000000001</v>
      </c>
      <c r="I12">
        <v>27.843088831157736</v>
      </c>
      <c r="AH12">
        <f>SUM(B12:AG12)</f>
        <v>196.01443883115775</v>
      </c>
    </row>
    <row r="13" spans="1:34" x14ac:dyDescent="0.25">
      <c r="B13">
        <v>23.432800000000004</v>
      </c>
      <c r="C13">
        <v>23.401</v>
      </c>
      <c r="D13">
        <v>23.342400000000001</v>
      </c>
      <c r="E13">
        <v>22.958499999999997</v>
      </c>
      <c r="F13">
        <v>22.8825</v>
      </c>
      <c r="G13">
        <v>22.93225</v>
      </c>
      <c r="H13">
        <v>23.247</v>
      </c>
      <c r="I13">
        <v>24.36</v>
      </c>
      <c r="J13">
        <v>27.007796166223002</v>
      </c>
      <c r="AH13">
        <f>SUM(B13:AG13)</f>
        <v>213.56424616622303</v>
      </c>
    </row>
    <row r="14" spans="1:34" x14ac:dyDescent="0.25">
      <c r="B14">
        <v>23.2605</v>
      </c>
      <c r="C14">
        <v>22.732400000000002</v>
      </c>
      <c r="D14">
        <v>22.693999999999999</v>
      </c>
      <c r="E14">
        <v>22.643999999999998</v>
      </c>
      <c r="F14">
        <v>22.272300000000001</v>
      </c>
      <c r="G14">
        <v>22.192499999999999</v>
      </c>
      <c r="H14">
        <v>22.2425</v>
      </c>
      <c r="I14">
        <v>22.5504</v>
      </c>
      <c r="J14">
        <v>23.625</v>
      </c>
      <c r="K14">
        <v>26.197562281236312</v>
      </c>
      <c r="AH14">
        <f>SUM(B14:AG14)</f>
        <v>230.41116228123633</v>
      </c>
    </row>
    <row r="15" spans="1:34" x14ac:dyDescent="0.25">
      <c r="B15">
        <v>22.915900000000001</v>
      </c>
      <c r="C15">
        <v>22.565250000000002</v>
      </c>
      <c r="D15">
        <v>22.045600000000004</v>
      </c>
      <c r="E15">
        <v>22.014999999999997</v>
      </c>
      <c r="F15">
        <v>21.967200000000002</v>
      </c>
      <c r="G15">
        <v>21.6007</v>
      </c>
      <c r="H15">
        <v>21.524999999999999</v>
      </c>
      <c r="I15">
        <v>21.576000000000001</v>
      </c>
      <c r="J15">
        <v>21.87</v>
      </c>
      <c r="K15">
        <v>22.925000000000001</v>
      </c>
      <c r="L15">
        <v>25.411635412799221</v>
      </c>
      <c r="AH15">
        <f>SUM(B15:AG15)</f>
        <v>246.41728541279926</v>
      </c>
    </row>
    <row r="16" spans="1:34" x14ac:dyDescent="0.25">
      <c r="B16">
        <v>22.399000000000001</v>
      </c>
      <c r="C16">
        <v>22.23095</v>
      </c>
      <c r="D16">
        <v>21.883500000000002</v>
      </c>
      <c r="E16">
        <v>21.386000000000003</v>
      </c>
      <c r="F16">
        <v>21.356999999999999</v>
      </c>
      <c r="G16">
        <v>21.3048</v>
      </c>
      <c r="H16">
        <v>20.951000000000001</v>
      </c>
      <c r="I16">
        <v>20.88</v>
      </c>
      <c r="J16">
        <v>20.925000000000001</v>
      </c>
      <c r="K16">
        <v>21.222000000000001</v>
      </c>
      <c r="L16">
        <v>22.233750000000001</v>
      </c>
      <c r="M16">
        <v>24.649286350415245</v>
      </c>
      <c r="AH16">
        <f>SUM(B16:AG16)</f>
        <v>261.42228635041528</v>
      </c>
    </row>
    <row r="17" spans="2:34" x14ac:dyDescent="0.25">
      <c r="B17">
        <v>22.054400000000001</v>
      </c>
      <c r="C17">
        <v>21.729500000000002</v>
      </c>
      <c r="D17">
        <v>21.559300000000004</v>
      </c>
      <c r="E17">
        <v>21.228750000000002</v>
      </c>
      <c r="F17">
        <v>20.746800000000004</v>
      </c>
      <c r="G17">
        <v>20.712999999999997</v>
      </c>
      <c r="H17">
        <v>20.663999999999998</v>
      </c>
      <c r="I17">
        <v>20.3232</v>
      </c>
      <c r="J17">
        <v>20.25</v>
      </c>
      <c r="K17">
        <v>20.305</v>
      </c>
      <c r="L17">
        <v>20.582100000000001</v>
      </c>
      <c r="M17">
        <v>21.568749999999998</v>
      </c>
      <c r="N17">
        <v>23.909807759902787</v>
      </c>
      <c r="AH17">
        <f>SUM(B17:AG17)</f>
        <v>275.63460775990279</v>
      </c>
    </row>
    <row r="18" spans="2:34" x14ac:dyDescent="0.25">
      <c r="B18">
        <v>21.709800000000001</v>
      </c>
      <c r="C18">
        <v>21.395199999999999</v>
      </c>
      <c r="D18">
        <v>21.073</v>
      </c>
      <c r="E18">
        <v>20.914249999999999</v>
      </c>
      <c r="F18">
        <v>20.594250000000002</v>
      </c>
      <c r="G18">
        <v>20.121200000000002</v>
      </c>
      <c r="H18">
        <v>20.09</v>
      </c>
      <c r="I18">
        <v>20.044799999999999</v>
      </c>
      <c r="J18">
        <v>19.71</v>
      </c>
      <c r="K18">
        <v>19.649999999999999</v>
      </c>
      <c r="L18">
        <v>19.69275</v>
      </c>
      <c r="M18">
        <v>19.9665</v>
      </c>
      <c r="N18">
        <v>20.921250000000001</v>
      </c>
      <c r="O18">
        <v>23.192513527105703</v>
      </c>
      <c r="AH18">
        <f>SUM(B18:AG18)</f>
        <v>289.07551352710567</v>
      </c>
    </row>
    <row r="19" spans="2:34" x14ac:dyDescent="0.25">
      <c r="B19">
        <v>21.537500000000001</v>
      </c>
      <c r="C19">
        <v>21.0609</v>
      </c>
      <c r="D19">
        <v>20.748800000000003</v>
      </c>
      <c r="E19">
        <v>20.442499999999999</v>
      </c>
      <c r="F19">
        <v>20.289150000000003</v>
      </c>
      <c r="G19">
        <v>19.97325</v>
      </c>
      <c r="H19">
        <v>19.516000000000002</v>
      </c>
      <c r="I19">
        <v>19.488</v>
      </c>
      <c r="J19">
        <v>19.439999999999998</v>
      </c>
      <c r="K19">
        <v>19.125999999999998</v>
      </c>
      <c r="L19">
        <v>19.057500000000001</v>
      </c>
      <c r="M19">
        <v>19.103749999999998</v>
      </c>
      <c r="N19">
        <v>19.367100000000001</v>
      </c>
      <c r="O19">
        <v>20.291250000000002</v>
      </c>
      <c r="P19">
        <v>22.49673812129253</v>
      </c>
      <c r="AH19">
        <f>SUM(B19:AG19)</f>
        <v>301.93843812129251</v>
      </c>
    </row>
    <row r="20" spans="2:34" x14ac:dyDescent="0.25">
      <c r="B20">
        <v>21.020600000000002</v>
      </c>
      <c r="C20">
        <v>20.893750000000001</v>
      </c>
      <c r="D20">
        <v>20.424600000000002</v>
      </c>
      <c r="E20">
        <v>20.128</v>
      </c>
      <c r="F20">
        <v>19.831500000000002</v>
      </c>
      <c r="G20">
        <v>19.677350000000001</v>
      </c>
      <c r="H20">
        <v>19.372500000000002</v>
      </c>
      <c r="I20">
        <v>18.9312</v>
      </c>
      <c r="J20">
        <v>18.899999999999999</v>
      </c>
      <c r="K20">
        <v>18.863999999999997</v>
      </c>
      <c r="L20">
        <v>18.549299999999999</v>
      </c>
      <c r="M20">
        <v>18.487499999999997</v>
      </c>
      <c r="N20">
        <v>18.530250000000002</v>
      </c>
      <c r="O20">
        <v>18.783900000000003</v>
      </c>
      <c r="P20">
        <v>19.6875</v>
      </c>
      <c r="Q20">
        <v>21.821835977653755</v>
      </c>
      <c r="AH20">
        <f>SUM(B20:AG20)</f>
        <v>313.90378597765368</v>
      </c>
    </row>
    <row r="21" spans="2:34" x14ac:dyDescent="0.25">
      <c r="B21">
        <v>20.503699999999998</v>
      </c>
      <c r="C21">
        <v>20.392299999999999</v>
      </c>
      <c r="D21">
        <v>20.262500000000003</v>
      </c>
      <c r="E21">
        <v>19.813500000000001</v>
      </c>
      <c r="F21">
        <v>19.526400000000002</v>
      </c>
      <c r="G21">
        <v>19.233499999999999</v>
      </c>
      <c r="H21">
        <v>19.0855</v>
      </c>
      <c r="I21">
        <v>18.792000000000002</v>
      </c>
      <c r="J21">
        <v>18.360000000000003</v>
      </c>
      <c r="K21">
        <v>18.34</v>
      </c>
      <c r="L21">
        <v>18.295199999999998</v>
      </c>
      <c r="M21">
        <v>17.994499999999999</v>
      </c>
      <c r="N21">
        <v>17.932500000000001</v>
      </c>
      <c r="O21">
        <v>17.972250000000003</v>
      </c>
      <c r="P21">
        <v>18.225000000000001</v>
      </c>
      <c r="Q21">
        <v>19.092500000000001</v>
      </c>
      <c r="R21">
        <v>21.167180898324141</v>
      </c>
      <c r="AH21">
        <f>SUM(B21:AG21)</f>
        <v>324.9885308983242</v>
      </c>
    </row>
    <row r="22" spans="2:34" x14ac:dyDescent="0.25">
      <c r="B22">
        <v>20.159099999999999</v>
      </c>
      <c r="C22">
        <v>19.89085</v>
      </c>
      <c r="D22">
        <v>19.776199999999999</v>
      </c>
      <c r="E22">
        <v>19.65625</v>
      </c>
      <c r="F22">
        <v>19.221299999999999</v>
      </c>
      <c r="G22">
        <v>18.9376</v>
      </c>
      <c r="H22">
        <v>18.655000000000001</v>
      </c>
      <c r="I22">
        <v>18.5136</v>
      </c>
      <c r="J22">
        <v>18.225000000000001</v>
      </c>
      <c r="K22">
        <v>17.816000000000003</v>
      </c>
      <c r="L22">
        <v>17.786999999999999</v>
      </c>
      <c r="M22">
        <v>17.747999999999998</v>
      </c>
      <c r="N22">
        <v>17.4543</v>
      </c>
      <c r="O22">
        <v>17.392500000000002</v>
      </c>
      <c r="P22">
        <v>17.4375</v>
      </c>
      <c r="Q22">
        <v>17.674200000000003</v>
      </c>
      <c r="R22">
        <v>18.52375</v>
      </c>
      <c r="S22">
        <v>20.532165471374416</v>
      </c>
      <c r="AH22">
        <f>SUM(B22:AG22)</f>
        <v>335.40031547137437</v>
      </c>
    </row>
    <row r="23" spans="2:34" x14ac:dyDescent="0.25">
      <c r="B23">
        <v>19.814499999999999</v>
      </c>
      <c r="C23">
        <v>19.556549999999998</v>
      </c>
      <c r="D23">
        <v>19.289899999999999</v>
      </c>
      <c r="E23">
        <v>19.1845</v>
      </c>
      <c r="F23">
        <v>19.068750000000001</v>
      </c>
      <c r="G23">
        <v>18.6417</v>
      </c>
      <c r="H23">
        <v>18.367999999999999</v>
      </c>
      <c r="I23">
        <v>18.096</v>
      </c>
      <c r="J23">
        <v>17.955000000000002</v>
      </c>
      <c r="K23">
        <v>17.685000000000002</v>
      </c>
      <c r="L23">
        <v>17.2788</v>
      </c>
      <c r="M23">
        <v>17.254999999999999</v>
      </c>
      <c r="N23">
        <v>17.215199999999999</v>
      </c>
      <c r="O23">
        <v>16.928699999999999</v>
      </c>
      <c r="P23">
        <v>16.875</v>
      </c>
      <c r="Q23">
        <v>16.910499999999999</v>
      </c>
      <c r="R23">
        <v>17.147700000000004</v>
      </c>
      <c r="S23">
        <v>17.963750000000001</v>
      </c>
      <c r="T23">
        <v>19.916200507233182</v>
      </c>
      <c r="AH23">
        <f>SUM(B23:AG23)</f>
        <v>345.15075050723317</v>
      </c>
    </row>
    <row r="24" spans="2:34" x14ac:dyDescent="0.25">
      <c r="B24">
        <v>19.642199999999999</v>
      </c>
      <c r="C24">
        <v>19.222249999999999</v>
      </c>
      <c r="D24">
        <v>18.965699999999998</v>
      </c>
      <c r="E24">
        <v>18.71275</v>
      </c>
      <c r="F24">
        <v>18.6111</v>
      </c>
      <c r="G24">
        <v>18.493749999999999</v>
      </c>
      <c r="H24">
        <v>18.081</v>
      </c>
      <c r="I24">
        <v>17.817599999999999</v>
      </c>
      <c r="J24">
        <v>17.55</v>
      </c>
      <c r="K24">
        <v>17.423000000000002</v>
      </c>
      <c r="L24">
        <v>17.15175</v>
      </c>
      <c r="M24">
        <v>16.762</v>
      </c>
      <c r="N24">
        <v>16.736999999999998</v>
      </c>
      <c r="O24">
        <v>16.6968</v>
      </c>
      <c r="P24">
        <v>16.425000000000001</v>
      </c>
      <c r="Q24">
        <v>16.365000000000002</v>
      </c>
      <c r="R24">
        <v>16.406750000000002</v>
      </c>
      <c r="S24">
        <v>16.629300000000001</v>
      </c>
      <c r="T24">
        <v>17.421250000000001</v>
      </c>
      <c r="U24">
        <v>19.318714492016184</v>
      </c>
      <c r="AH24">
        <f>SUM(B24:AG24)</f>
        <v>354.43291449201615</v>
      </c>
    </row>
    <row r="25" spans="2:34" x14ac:dyDescent="0.25">
      <c r="B25">
        <v>19.469899999999999</v>
      </c>
      <c r="C25">
        <v>19.055099999999999</v>
      </c>
      <c r="D25">
        <v>18.641500000000001</v>
      </c>
      <c r="E25">
        <v>18.398249999999997</v>
      </c>
      <c r="F25">
        <v>18.153449999999999</v>
      </c>
      <c r="G25">
        <v>18.049900000000001</v>
      </c>
      <c r="H25">
        <v>17.9375</v>
      </c>
      <c r="I25">
        <v>17.539200000000001</v>
      </c>
      <c r="J25">
        <v>17.28</v>
      </c>
      <c r="K25">
        <v>17.03</v>
      </c>
      <c r="L25">
        <v>16.897650000000002</v>
      </c>
      <c r="M25">
        <v>16.638750000000002</v>
      </c>
      <c r="N25">
        <v>16.258800000000001</v>
      </c>
      <c r="O25">
        <v>16.233000000000001</v>
      </c>
      <c r="P25">
        <v>16.2</v>
      </c>
      <c r="Q25">
        <v>15.928599999999999</v>
      </c>
      <c r="R25">
        <v>15.877500000000001</v>
      </c>
      <c r="S25">
        <v>15.910750000000002</v>
      </c>
      <c r="T25">
        <v>16.127100000000002</v>
      </c>
      <c r="U25">
        <v>16.905000000000001</v>
      </c>
      <c r="V25">
        <v>18.739153057255699</v>
      </c>
      <c r="AH25">
        <f>SUM(B25:AG25)</f>
        <v>363.27110305725574</v>
      </c>
    </row>
    <row r="26" spans="2:34" x14ac:dyDescent="0.25">
      <c r="B26">
        <v>19.125300000000003</v>
      </c>
      <c r="C26">
        <v>18.887949999999996</v>
      </c>
      <c r="D26">
        <v>18.479399999999998</v>
      </c>
      <c r="E26">
        <v>18.083749999999998</v>
      </c>
      <c r="F26">
        <v>17.84835</v>
      </c>
      <c r="G26">
        <v>17.60605</v>
      </c>
      <c r="H26">
        <v>17.506999999999998</v>
      </c>
      <c r="I26">
        <v>17.399999999999999</v>
      </c>
      <c r="J26">
        <v>17.010000000000002</v>
      </c>
      <c r="K26">
        <v>16.768000000000001</v>
      </c>
      <c r="L26">
        <v>16.516500000000001</v>
      </c>
      <c r="M26">
        <v>16.392250000000001</v>
      </c>
      <c r="N26">
        <v>16.139250000000001</v>
      </c>
      <c r="O26">
        <v>15.769200000000001</v>
      </c>
      <c r="P26">
        <v>15.749999999999998</v>
      </c>
      <c r="Q26">
        <v>15.7104</v>
      </c>
      <c r="R26">
        <v>15.4541</v>
      </c>
      <c r="S26">
        <v>15.397500000000001</v>
      </c>
      <c r="T26">
        <v>15.430250000000001</v>
      </c>
      <c r="U26">
        <v>15.6492</v>
      </c>
      <c r="V26">
        <v>16.397499999999997</v>
      </c>
      <c r="W26">
        <v>18.176978465538028</v>
      </c>
      <c r="AH26">
        <f>SUM(B26:AG26)</f>
        <v>371.49892846553792</v>
      </c>
    </row>
    <row r="27" spans="2:34" x14ac:dyDescent="0.25">
      <c r="B27">
        <v>18.953000000000003</v>
      </c>
      <c r="C27">
        <v>18.553650000000001</v>
      </c>
      <c r="D27">
        <v>18.317299999999999</v>
      </c>
      <c r="E27">
        <v>17.926499999999997</v>
      </c>
      <c r="F27">
        <v>17.54325</v>
      </c>
      <c r="G27">
        <v>17.31015</v>
      </c>
      <c r="H27">
        <v>17.076499999999999</v>
      </c>
      <c r="I27">
        <v>16.982399999999998</v>
      </c>
      <c r="J27">
        <v>16.875</v>
      </c>
      <c r="K27">
        <v>16.506</v>
      </c>
      <c r="L27">
        <v>16.2624</v>
      </c>
      <c r="M27">
        <v>16.022500000000001</v>
      </c>
      <c r="N27">
        <v>15.900150000000002</v>
      </c>
      <c r="O27">
        <v>15.653250000000002</v>
      </c>
      <c r="P27">
        <v>15.3</v>
      </c>
      <c r="Q27">
        <v>15.273999999999999</v>
      </c>
      <c r="R27">
        <v>15.2424</v>
      </c>
      <c r="S27">
        <v>14.9869</v>
      </c>
      <c r="T27">
        <v>14.932500000000001</v>
      </c>
      <c r="U27">
        <v>14.973000000000001</v>
      </c>
      <c r="V27">
        <v>15.179399999999999</v>
      </c>
      <c r="W27">
        <v>15.907499999999999</v>
      </c>
      <c r="X27">
        <v>17.631669111571888</v>
      </c>
      <c r="AH27">
        <f>SUM(B27:AG27)</f>
        <v>379.30941911157186</v>
      </c>
    </row>
    <row r="28" spans="2:34" x14ac:dyDescent="0.25">
      <c r="B28">
        <v>18.780700000000003</v>
      </c>
      <c r="C28">
        <v>18.386500000000002</v>
      </c>
      <c r="D28">
        <v>17.993100000000002</v>
      </c>
      <c r="E28">
        <v>17.76925</v>
      </c>
      <c r="F28">
        <v>17.390699999999999</v>
      </c>
      <c r="G28">
        <v>17.014249999999997</v>
      </c>
      <c r="H28">
        <v>16.7895</v>
      </c>
      <c r="I28">
        <v>16.564799999999998</v>
      </c>
      <c r="J28">
        <v>16.47</v>
      </c>
      <c r="K28">
        <v>16.375</v>
      </c>
      <c r="L28">
        <v>16.008300000000002</v>
      </c>
      <c r="M28">
        <v>15.776</v>
      </c>
      <c r="N28">
        <v>15.541500000000001</v>
      </c>
      <c r="O28">
        <v>15.421350000000002</v>
      </c>
      <c r="P28">
        <v>15.187500000000002</v>
      </c>
      <c r="Q28">
        <v>14.837600000000002</v>
      </c>
      <c r="R28">
        <v>14.819000000000001</v>
      </c>
      <c r="S28">
        <v>14.781600000000001</v>
      </c>
      <c r="T28">
        <v>14.5343</v>
      </c>
      <c r="U28">
        <v>14.49</v>
      </c>
      <c r="V28">
        <v>14.523499999999999</v>
      </c>
      <c r="W28">
        <v>14.725800000000001</v>
      </c>
      <c r="X28">
        <v>15.42625</v>
      </c>
      <c r="Y28">
        <v>17.10271903822473</v>
      </c>
      <c r="AH28">
        <f>SUM(B28:AG28)</f>
        <v>386.70921903822472</v>
      </c>
    </row>
    <row r="29" spans="2:34" x14ac:dyDescent="0.25">
      <c r="B29">
        <v>18.608400000000003</v>
      </c>
      <c r="C29">
        <v>18.219350000000002</v>
      </c>
      <c r="D29">
        <v>17.831000000000003</v>
      </c>
      <c r="E29">
        <v>17.454750000000001</v>
      </c>
      <c r="F29">
        <v>17.238150000000001</v>
      </c>
      <c r="G29">
        <v>16.866299999999999</v>
      </c>
      <c r="H29">
        <v>16.502499999999998</v>
      </c>
      <c r="I29">
        <v>16.2864</v>
      </c>
      <c r="J29">
        <v>16.064999999999998</v>
      </c>
      <c r="K29">
        <v>15.981999999999999</v>
      </c>
      <c r="L29">
        <v>15.88125</v>
      </c>
      <c r="M29">
        <v>15.529499999999999</v>
      </c>
      <c r="N29">
        <v>15.3024</v>
      </c>
      <c r="O29">
        <v>15.073500000000001</v>
      </c>
      <c r="P29">
        <v>14.9625</v>
      </c>
      <c r="Q29">
        <v>14.7285</v>
      </c>
      <c r="R29">
        <v>14.395600000000002</v>
      </c>
      <c r="S29">
        <v>14.371</v>
      </c>
      <c r="T29">
        <v>14.3352</v>
      </c>
      <c r="U29">
        <v>14.1036</v>
      </c>
      <c r="V29">
        <v>14.055</v>
      </c>
      <c r="W29">
        <v>14.089500000000001</v>
      </c>
      <c r="X29">
        <v>14.2803</v>
      </c>
      <c r="Y29">
        <v>14.962500000000002</v>
      </c>
      <c r="Z29">
        <v>16.589637467077988</v>
      </c>
      <c r="AH29">
        <f>SUM(B29:AG29)</f>
        <v>393.71383746707795</v>
      </c>
    </row>
    <row r="30" spans="2:34" x14ac:dyDescent="0.25">
      <c r="B30">
        <v>18.2638</v>
      </c>
      <c r="C30">
        <v>18.052200000000003</v>
      </c>
      <c r="D30">
        <v>17.668900000000001</v>
      </c>
      <c r="E30">
        <v>17.297499999999999</v>
      </c>
      <c r="F30">
        <v>16.933050000000001</v>
      </c>
      <c r="G30">
        <v>16.718349999999997</v>
      </c>
      <c r="H30">
        <v>16.358999999999998</v>
      </c>
      <c r="I30">
        <v>16.007999999999999</v>
      </c>
      <c r="J30">
        <v>15.794999999999998</v>
      </c>
      <c r="K30">
        <v>15.588999999999999</v>
      </c>
      <c r="L30">
        <v>15.5001</v>
      </c>
      <c r="M30">
        <v>15.40625</v>
      </c>
      <c r="N30">
        <v>15.0633</v>
      </c>
      <c r="O30">
        <v>14.841600000000001</v>
      </c>
      <c r="P30">
        <v>14.625</v>
      </c>
      <c r="Q30">
        <v>14.510300000000001</v>
      </c>
      <c r="R30">
        <v>14.289750000000002</v>
      </c>
      <c r="S30">
        <v>13.960400000000002</v>
      </c>
      <c r="T30">
        <v>13.936999999999999</v>
      </c>
      <c r="U30">
        <v>13.910399999999999</v>
      </c>
      <c r="V30">
        <v>13.680199999999999</v>
      </c>
      <c r="W30">
        <v>13.635</v>
      </c>
      <c r="X30">
        <v>13.66325</v>
      </c>
      <c r="Y30">
        <v>13.851000000000003</v>
      </c>
      <c r="Z30">
        <v>14.516249999999999</v>
      </c>
      <c r="AA30">
        <v>16.091948343065649</v>
      </c>
      <c r="AH30">
        <f>SUM(B30:AG30)</f>
        <v>400.1665483430657</v>
      </c>
    </row>
    <row r="31" spans="2:34" x14ac:dyDescent="0.25">
      <c r="B31">
        <v>18.0915</v>
      </c>
      <c r="C31">
        <v>17.7179</v>
      </c>
      <c r="D31">
        <v>17.506800000000002</v>
      </c>
      <c r="E31">
        <v>17.140250000000002</v>
      </c>
      <c r="F31">
        <v>16.780500000000004</v>
      </c>
      <c r="G31">
        <v>16.422450000000001</v>
      </c>
      <c r="H31">
        <v>16.215499999999999</v>
      </c>
      <c r="I31">
        <v>15.868799999999998</v>
      </c>
      <c r="J31">
        <v>15.524999999999999</v>
      </c>
      <c r="K31">
        <v>15.326999999999998</v>
      </c>
      <c r="L31">
        <v>15.11895</v>
      </c>
      <c r="M31">
        <v>15.036499999999998</v>
      </c>
      <c r="N31">
        <v>14.94375</v>
      </c>
      <c r="O31">
        <v>14.6097</v>
      </c>
      <c r="P31">
        <v>14.4</v>
      </c>
      <c r="Q31">
        <v>14.183</v>
      </c>
      <c r="R31">
        <v>14.078050000000001</v>
      </c>
      <c r="S31">
        <v>13.857750000000001</v>
      </c>
      <c r="T31">
        <v>13.538800000000002</v>
      </c>
      <c r="U31">
        <v>13.523999999999999</v>
      </c>
      <c r="V31">
        <v>13.492799999999999</v>
      </c>
      <c r="W31">
        <v>13.2714</v>
      </c>
      <c r="X31">
        <v>13.2225</v>
      </c>
      <c r="Y31">
        <v>13.252500000000001</v>
      </c>
      <c r="Z31">
        <v>13.437900000000001</v>
      </c>
      <c r="AA31">
        <v>14.078749999999999</v>
      </c>
      <c r="AB31">
        <v>15.60918989277368</v>
      </c>
      <c r="AH31">
        <f>SUM(B31:AG31)</f>
        <v>406.2512398927737</v>
      </c>
    </row>
    <row r="32" spans="2:34" x14ac:dyDescent="0.25">
      <c r="B32">
        <v>17.9192</v>
      </c>
      <c r="C32">
        <v>17.550750000000001</v>
      </c>
      <c r="D32">
        <v>17.182600000000001</v>
      </c>
      <c r="E32">
        <v>16.983000000000001</v>
      </c>
      <c r="F32">
        <v>16.627950000000002</v>
      </c>
      <c r="G32">
        <v>16.2745</v>
      </c>
      <c r="H32">
        <v>15.928500000000001</v>
      </c>
      <c r="I32">
        <v>15.729599999999998</v>
      </c>
      <c r="J32">
        <v>15.389999999999999</v>
      </c>
      <c r="K32">
        <v>15.064999999999998</v>
      </c>
      <c r="L32">
        <v>14.864849999999999</v>
      </c>
      <c r="M32">
        <v>14.666749999999999</v>
      </c>
      <c r="N32">
        <v>14.585100000000001</v>
      </c>
      <c r="O32">
        <v>14.49375</v>
      </c>
      <c r="P32">
        <v>14.175000000000001</v>
      </c>
      <c r="Q32">
        <v>13.9648</v>
      </c>
      <c r="R32">
        <v>13.760500000000002</v>
      </c>
      <c r="S32">
        <v>13.652450000000002</v>
      </c>
      <c r="T32">
        <v>13.439250000000001</v>
      </c>
      <c r="U32">
        <v>13.137600000000001</v>
      </c>
      <c r="V32">
        <v>13.117999999999999</v>
      </c>
      <c r="W32">
        <v>13.089599999999999</v>
      </c>
      <c r="X32">
        <v>12.869899999999999</v>
      </c>
      <c r="Y32">
        <v>12.825000000000001</v>
      </c>
      <c r="Z32">
        <v>12.857250000000001</v>
      </c>
      <c r="AA32">
        <v>13.032900000000001</v>
      </c>
      <c r="AB32">
        <v>13.65875</v>
      </c>
      <c r="AC32">
        <v>15.140914195990469</v>
      </c>
      <c r="AH32">
        <f>SUM(B32:AG32)</f>
        <v>411.98346419599051</v>
      </c>
    </row>
    <row r="33" spans="2:34" x14ac:dyDescent="0.25">
      <c r="B33">
        <v>17.7469</v>
      </c>
      <c r="C33">
        <v>17.383600000000001</v>
      </c>
      <c r="D33">
        <v>17.020500000000002</v>
      </c>
      <c r="E33">
        <v>16.668500000000002</v>
      </c>
      <c r="F33">
        <v>16.4754</v>
      </c>
      <c r="G33">
        <v>16.126550000000002</v>
      </c>
      <c r="H33">
        <v>15.785</v>
      </c>
      <c r="I33">
        <v>15.451200000000002</v>
      </c>
      <c r="J33">
        <v>15.254999999999999</v>
      </c>
      <c r="K33">
        <v>14.933999999999997</v>
      </c>
      <c r="L33">
        <v>14.610749999999999</v>
      </c>
      <c r="M33">
        <v>14.420249999999998</v>
      </c>
      <c r="N33">
        <v>14.22645</v>
      </c>
      <c r="O33">
        <v>14.145900000000001</v>
      </c>
      <c r="P33">
        <v>14.0625</v>
      </c>
      <c r="Q33">
        <v>13.746600000000001</v>
      </c>
      <c r="R33">
        <v>13.548800000000002</v>
      </c>
      <c r="S33">
        <v>13.344500000000002</v>
      </c>
      <c r="T33">
        <v>13.240150000000002</v>
      </c>
      <c r="U33">
        <v>13.041</v>
      </c>
      <c r="V33">
        <v>12.7432</v>
      </c>
      <c r="W33">
        <v>12.725999999999999</v>
      </c>
      <c r="X33">
        <v>12.693599999999998</v>
      </c>
      <c r="Y33">
        <v>12.483000000000001</v>
      </c>
      <c r="Z33">
        <v>12.442499999999999</v>
      </c>
      <c r="AA33">
        <v>12.469749999999999</v>
      </c>
      <c r="AB33">
        <v>12.6441</v>
      </c>
      <c r="AC33">
        <v>13.2475</v>
      </c>
      <c r="AD33">
        <v>14.686686770110754</v>
      </c>
      <c r="AH33">
        <f>SUM(B33:AG33)</f>
        <v>417.36988677011072</v>
      </c>
    </row>
    <row r="34" spans="2:34" x14ac:dyDescent="0.25">
      <c r="B34">
        <v>17.5746</v>
      </c>
      <c r="C34">
        <v>17.216450000000002</v>
      </c>
      <c r="D34">
        <v>16.858400000000003</v>
      </c>
      <c r="E34">
        <v>16.51125</v>
      </c>
      <c r="F34">
        <v>16.170300000000001</v>
      </c>
      <c r="G34">
        <v>15.9786</v>
      </c>
      <c r="H34">
        <v>15.641500000000001</v>
      </c>
      <c r="I34">
        <v>15.312000000000001</v>
      </c>
      <c r="J34">
        <v>14.985000000000001</v>
      </c>
      <c r="K34">
        <v>14.802999999999999</v>
      </c>
      <c r="L34">
        <v>14.483699999999999</v>
      </c>
      <c r="M34">
        <v>14.173749999999998</v>
      </c>
      <c r="N34">
        <v>13.987349999999999</v>
      </c>
      <c r="O34">
        <v>13.79805</v>
      </c>
      <c r="P34">
        <v>13.725</v>
      </c>
      <c r="Q34">
        <v>13.637499999999999</v>
      </c>
      <c r="R34">
        <v>13.337100000000001</v>
      </c>
      <c r="S34">
        <v>13.139200000000001</v>
      </c>
      <c r="T34">
        <v>12.941500000000001</v>
      </c>
      <c r="U34">
        <v>12.847800000000001</v>
      </c>
      <c r="V34">
        <v>12.6495</v>
      </c>
      <c r="W34">
        <v>12.362400000000001</v>
      </c>
      <c r="X34">
        <v>12.340999999999999</v>
      </c>
      <c r="Y34">
        <v>12.312000000000001</v>
      </c>
      <c r="Z34">
        <v>12.1107</v>
      </c>
      <c r="AA34">
        <v>12.067499999999999</v>
      </c>
      <c r="AB34">
        <v>12.09775</v>
      </c>
      <c r="AC34">
        <v>12.263400000000001</v>
      </c>
      <c r="AD34">
        <v>12.85375</v>
      </c>
      <c r="AE34">
        <v>14.24608616700743</v>
      </c>
      <c r="AH34">
        <f>SUM(B34:AG34)</f>
        <v>422.42613616700743</v>
      </c>
    </row>
    <row r="35" spans="2:34" x14ac:dyDescent="0.25">
      <c r="B35">
        <v>17.23</v>
      </c>
      <c r="C35">
        <v>17.049299999999999</v>
      </c>
      <c r="D35">
        <v>16.696300000000001</v>
      </c>
      <c r="E35">
        <v>16.353999999999999</v>
      </c>
      <c r="F35">
        <v>16.017750000000003</v>
      </c>
      <c r="G35">
        <v>15.682700000000001</v>
      </c>
      <c r="H35">
        <v>15.498000000000001</v>
      </c>
      <c r="I35">
        <v>15.172800000000001</v>
      </c>
      <c r="J35">
        <v>14.850000000000001</v>
      </c>
      <c r="K35">
        <v>14.541</v>
      </c>
      <c r="L35">
        <v>14.356649999999998</v>
      </c>
      <c r="M35">
        <v>14.050499999999998</v>
      </c>
      <c r="N35">
        <v>13.748249999999999</v>
      </c>
      <c r="O35">
        <v>13.56615</v>
      </c>
      <c r="P35">
        <v>13.387499999999999</v>
      </c>
      <c r="Q35">
        <v>13.3102</v>
      </c>
      <c r="R35">
        <v>13.231250000000001</v>
      </c>
      <c r="S35">
        <v>12.933900000000001</v>
      </c>
      <c r="T35">
        <v>12.7424</v>
      </c>
      <c r="U35">
        <v>12.558</v>
      </c>
      <c r="V35">
        <v>12.4621</v>
      </c>
      <c r="W35">
        <v>12.271500000000001</v>
      </c>
      <c r="X35">
        <v>11.9884</v>
      </c>
      <c r="Y35">
        <v>11.97</v>
      </c>
      <c r="Z35">
        <v>11.944799999999999</v>
      </c>
      <c r="AA35">
        <v>11.745699999999999</v>
      </c>
      <c r="AB35">
        <v>11.7075</v>
      </c>
      <c r="AC35">
        <v>11.733500000000001</v>
      </c>
      <c r="AD35">
        <v>11.898900000000001</v>
      </c>
      <c r="AE35">
        <v>12.46875</v>
      </c>
      <c r="AF35">
        <v>13.818703581997207</v>
      </c>
      <c r="AH35">
        <f>SUM(B35:AG35)</f>
        <v>426.98650358199723</v>
      </c>
    </row>
    <row r="36" spans="2:34" x14ac:dyDescent="0.25">
      <c r="B36">
        <v>17.057700000000001</v>
      </c>
      <c r="C36">
        <v>16.715</v>
      </c>
      <c r="D36">
        <v>16.534200000000002</v>
      </c>
      <c r="E36">
        <v>16.196750000000002</v>
      </c>
      <c r="F36">
        <v>15.865200000000002</v>
      </c>
      <c r="G36">
        <v>15.534750000000001</v>
      </c>
      <c r="H36">
        <v>15.211</v>
      </c>
      <c r="I36">
        <v>15.033600000000002</v>
      </c>
      <c r="J36">
        <v>14.715000000000002</v>
      </c>
      <c r="K36">
        <v>14.41</v>
      </c>
      <c r="L36">
        <v>14.102550000000001</v>
      </c>
      <c r="M36">
        <v>13.927249999999997</v>
      </c>
      <c r="N36">
        <v>13.628699999999998</v>
      </c>
      <c r="O36">
        <v>13.334249999999999</v>
      </c>
      <c r="P36">
        <v>13.1625</v>
      </c>
      <c r="Q36">
        <v>12.982899999999999</v>
      </c>
      <c r="R36">
        <v>12.9137</v>
      </c>
      <c r="S36">
        <v>12.831250000000001</v>
      </c>
      <c r="T36">
        <v>12.5433</v>
      </c>
      <c r="U36">
        <v>12.364800000000001</v>
      </c>
      <c r="V36">
        <v>12.180999999999999</v>
      </c>
      <c r="W36">
        <v>12.089700000000001</v>
      </c>
      <c r="X36">
        <v>11.90025</v>
      </c>
      <c r="Y36">
        <v>11.628000000000002</v>
      </c>
      <c r="Z36">
        <v>11.613</v>
      </c>
      <c r="AA36">
        <v>11.5848</v>
      </c>
      <c r="AB36">
        <v>11.395299999999999</v>
      </c>
      <c r="AC36">
        <v>11.355</v>
      </c>
      <c r="AD36">
        <v>11.38475</v>
      </c>
      <c r="AE36">
        <v>11.5425</v>
      </c>
      <c r="AF36">
        <v>12.092500000000001</v>
      </c>
      <c r="AG36">
        <v>13.40414247453729</v>
      </c>
      <c r="AH36">
        <f>SUM(B36:AG36)</f>
        <v>431.23534247453728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A3793-8DB0-4BF8-81F9-A33C98DE2D0E}">
  <sheetPr>
    <pageSetUpPr fitToPage="1"/>
  </sheetPr>
  <dimension ref="A1:AK36"/>
  <sheetViews>
    <sheetView topLeftCell="R19" workbookViewId="0">
      <selection activeCell="AK37" sqref="AK37"/>
    </sheetView>
  </sheetViews>
  <sheetFormatPr defaultRowHeight="15" x14ac:dyDescent="0.25"/>
  <cols>
    <col min="36" max="36" width="10.7109375" customWidth="1"/>
  </cols>
  <sheetData>
    <row r="1" spans="1:37" x14ac:dyDescent="0.25">
      <c r="A1" t="s">
        <v>12</v>
      </c>
    </row>
    <row r="2" spans="1:37" x14ac:dyDescent="0.25">
      <c r="AH2" t="s">
        <v>2</v>
      </c>
      <c r="AJ2" t="s">
        <v>2</v>
      </c>
    </row>
    <row r="3" spans="1:37" x14ac:dyDescent="0.25">
      <c r="B3" t="s">
        <v>2</v>
      </c>
      <c r="AH3" t="s">
        <v>10</v>
      </c>
      <c r="AJ3" t="s">
        <v>4</v>
      </c>
      <c r="AK3" t="s">
        <v>6</v>
      </c>
    </row>
    <row r="4" spans="1:37" x14ac:dyDescent="0.25">
      <c r="B4">
        <v>2019</v>
      </c>
      <c r="C4">
        <f>B4+1</f>
        <v>2020</v>
      </c>
      <c r="D4">
        <f t="shared" ref="D4:AG4" si="0">C4+1</f>
        <v>2021</v>
      </c>
      <c r="E4">
        <f t="shared" si="0"/>
        <v>2022</v>
      </c>
      <c r="F4">
        <f t="shared" si="0"/>
        <v>2023</v>
      </c>
      <c r="G4">
        <f t="shared" si="0"/>
        <v>2024</v>
      </c>
      <c r="H4">
        <f t="shared" si="0"/>
        <v>2025</v>
      </c>
      <c r="I4">
        <f t="shared" si="0"/>
        <v>2026</v>
      </c>
      <c r="J4">
        <f t="shared" si="0"/>
        <v>2027</v>
      </c>
      <c r="K4">
        <f t="shared" si="0"/>
        <v>2028</v>
      </c>
      <c r="L4">
        <f t="shared" si="0"/>
        <v>2029</v>
      </c>
      <c r="M4">
        <f t="shared" si="0"/>
        <v>2030</v>
      </c>
      <c r="N4">
        <f t="shared" si="0"/>
        <v>2031</v>
      </c>
      <c r="O4">
        <f t="shared" si="0"/>
        <v>2032</v>
      </c>
      <c r="P4">
        <f t="shared" si="0"/>
        <v>2033</v>
      </c>
      <c r="Q4">
        <f t="shared" si="0"/>
        <v>2034</v>
      </c>
      <c r="R4">
        <f t="shared" si="0"/>
        <v>2035</v>
      </c>
      <c r="S4">
        <f t="shared" si="0"/>
        <v>2036</v>
      </c>
      <c r="T4">
        <f t="shared" si="0"/>
        <v>2037</v>
      </c>
      <c r="U4">
        <f t="shared" si="0"/>
        <v>2038</v>
      </c>
      <c r="V4">
        <f t="shared" si="0"/>
        <v>2039</v>
      </c>
      <c r="W4">
        <f t="shared" si="0"/>
        <v>2040</v>
      </c>
      <c r="X4">
        <f t="shared" si="0"/>
        <v>2041</v>
      </c>
      <c r="Y4">
        <f t="shared" si="0"/>
        <v>2042</v>
      </c>
      <c r="Z4">
        <f t="shared" si="0"/>
        <v>2043</v>
      </c>
      <c r="AA4">
        <f t="shared" si="0"/>
        <v>2044</v>
      </c>
      <c r="AB4">
        <f t="shared" si="0"/>
        <v>2045</v>
      </c>
      <c r="AC4">
        <f t="shared" si="0"/>
        <v>2046</v>
      </c>
      <c r="AD4">
        <f t="shared" si="0"/>
        <v>2047</v>
      </c>
      <c r="AE4">
        <f t="shared" si="0"/>
        <v>2048</v>
      </c>
      <c r="AF4">
        <f t="shared" si="0"/>
        <v>2049</v>
      </c>
      <c r="AG4">
        <f t="shared" si="0"/>
        <v>2050</v>
      </c>
      <c r="AH4" t="s">
        <v>11</v>
      </c>
      <c r="AJ4" t="s">
        <v>11</v>
      </c>
      <c r="AK4" t="s">
        <v>11</v>
      </c>
    </row>
    <row r="5" spans="1:37" x14ac:dyDescent="0.25">
      <c r="A5">
        <v>2019</v>
      </c>
      <c r="B5" s="1">
        <v>1.1639999999999999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>
        <f>SUM(B5:AG5)</f>
        <v>1.1639999999999999</v>
      </c>
      <c r="AI5">
        <v>2019</v>
      </c>
      <c r="AJ5" s="1">
        <f>AH5*120</f>
        <v>139.67999999999998</v>
      </c>
      <c r="AK5" s="1">
        <v>34.46</v>
      </c>
    </row>
    <row r="6" spans="1:37" x14ac:dyDescent="0.25">
      <c r="A6">
        <f>A5+1</f>
        <v>2020</v>
      </c>
      <c r="B6" s="1">
        <v>1.0708800000000001</v>
      </c>
      <c r="C6" s="1">
        <v>1.1290799999999999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>
        <f>SUM(B6:AG6)</f>
        <v>2.1999599999999999</v>
      </c>
      <c r="AI6">
        <f>AI5+1</f>
        <v>2020</v>
      </c>
      <c r="AJ6" s="1">
        <f t="shared" ref="AJ6:AJ36" si="1">AH6*120</f>
        <v>263.99520000000001</v>
      </c>
      <c r="AK6" s="1">
        <v>63.578699999999998</v>
      </c>
    </row>
    <row r="7" spans="1:37" x14ac:dyDescent="0.25">
      <c r="A7">
        <f t="shared" ref="A7:A36" si="2">A6+1</f>
        <v>2021</v>
      </c>
      <c r="B7" s="1">
        <v>0.98939999999999995</v>
      </c>
      <c r="C7" s="1">
        <v>1.03868</v>
      </c>
      <c r="D7" s="1">
        <v>1.0952075999999997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>
        <f>SUM(B7:AG7)</f>
        <v>3.1232875999999998</v>
      </c>
      <c r="AI7">
        <f t="shared" ref="AI7:AI36" si="3">AI6+1</f>
        <v>2021</v>
      </c>
      <c r="AJ7" s="1">
        <f t="shared" si="1"/>
        <v>374.794512</v>
      </c>
      <c r="AK7" s="1">
        <v>89.587264000000005</v>
      </c>
    </row>
    <row r="8" spans="1:37" x14ac:dyDescent="0.25">
      <c r="A8">
        <f t="shared" si="2"/>
        <v>2022</v>
      </c>
      <c r="B8" s="1">
        <v>0.90210000000000001</v>
      </c>
      <c r="C8" s="1">
        <v>0.95965</v>
      </c>
      <c r="D8" s="1">
        <v>1.0074000000000001</v>
      </c>
      <c r="E8" s="1">
        <v>1.0623513719999997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>
        <f>SUM(B8:AG8)</f>
        <v>3.931501372</v>
      </c>
      <c r="AI8">
        <f t="shared" si="3"/>
        <v>2022</v>
      </c>
      <c r="AJ8" s="1">
        <f t="shared" si="1"/>
        <v>471.78016464000001</v>
      </c>
      <c r="AK8" s="1">
        <v>113.60301158</v>
      </c>
    </row>
    <row r="9" spans="1:37" x14ac:dyDescent="0.25">
      <c r="A9">
        <f t="shared" si="2"/>
        <v>2023</v>
      </c>
      <c r="B9" s="1">
        <v>0.84971999999999992</v>
      </c>
      <c r="C9" s="1">
        <v>0.87497500000000006</v>
      </c>
      <c r="D9" s="1">
        <v>0.93074999999999997</v>
      </c>
      <c r="E9" s="1">
        <v>0.97704000000000013</v>
      </c>
      <c r="F9" s="1">
        <v>1.0304808308399998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>
        <f>SUM(B9:AG9)</f>
        <v>4.6629658308400002</v>
      </c>
      <c r="AI9">
        <f t="shared" si="3"/>
        <v>2023</v>
      </c>
      <c r="AJ9" s="1">
        <f t="shared" si="1"/>
        <v>559.55589970080007</v>
      </c>
      <c r="AK9" s="1">
        <v>136.0393902326</v>
      </c>
    </row>
    <row r="10" spans="1:37" x14ac:dyDescent="0.25">
      <c r="A10">
        <f t="shared" si="2"/>
        <v>2024</v>
      </c>
      <c r="B10" s="1">
        <v>0.77988000000000002</v>
      </c>
      <c r="C10" s="1">
        <v>0.82416999999999996</v>
      </c>
      <c r="D10" s="1">
        <v>0.84862499999999996</v>
      </c>
      <c r="E10" s="1">
        <v>0.90270000000000006</v>
      </c>
      <c r="F10" s="1">
        <v>0.94804160000000015</v>
      </c>
      <c r="G10" s="1">
        <v>0.99956640591479973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>
        <f>SUM(B10:AG10)</f>
        <v>5.3029830059148004</v>
      </c>
      <c r="AI10">
        <f t="shared" si="3"/>
        <v>2024</v>
      </c>
      <c r="AJ10" s="1">
        <f t="shared" si="1"/>
        <v>636.35796070977608</v>
      </c>
      <c r="AK10" s="1">
        <v>157.11652452562203</v>
      </c>
    </row>
    <row r="11" spans="1:37" x14ac:dyDescent="0.25">
      <c r="A11">
        <f t="shared" si="2"/>
        <v>2025</v>
      </c>
      <c r="B11" s="1">
        <v>0.72167999999999999</v>
      </c>
      <c r="C11" s="1">
        <v>0.75643000000000005</v>
      </c>
      <c r="D11" s="1">
        <v>0.79935</v>
      </c>
      <c r="E11" s="1">
        <v>0.82305000000000006</v>
      </c>
      <c r="F11" s="1">
        <v>0.87590800000000002</v>
      </c>
      <c r="G11" s="1">
        <v>0.91908000000000001</v>
      </c>
      <c r="H11" s="1">
        <v>0.96957941373735568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>
        <f>SUM(B11:AG11)</f>
        <v>5.8650774137373558</v>
      </c>
      <c r="AI11">
        <f t="shared" si="3"/>
        <v>2025</v>
      </c>
      <c r="AJ11" s="1">
        <f t="shared" si="1"/>
        <v>703.80928964848272</v>
      </c>
      <c r="AK11" s="1">
        <v>177.21241528985331</v>
      </c>
    </row>
    <row r="12" spans="1:37" x14ac:dyDescent="0.25">
      <c r="A12">
        <f t="shared" si="2"/>
        <v>2026</v>
      </c>
      <c r="B12" s="1">
        <v>0.6692999999999999</v>
      </c>
      <c r="C12" s="1">
        <v>0.69998000000000005</v>
      </c>
      <c r="D12" s="1">
        <v>0.73365000000000002</v>
      </c>
      <c r="E12" s="1">
        <v>0.77526000000000006</v>
      </c>
      <c r="F12" s="1">
        <v>0.79862200000000005</v>
      </c>
      <c r="G12" s="1">
        <v>0.84914999999999996</v>
      </c>
      <c r="H12" s="1">
        <v>0.89148000000000005</v>
      </c>
      <c r="I12" s="1">
        <v>0.94049203132523496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>
        <f>SUM(B12:AG12)</f>
        <v>6.3579340313252342</v>
      </c>
      <c r="AI12">
        <f t="shared" si="3"/>
        <v>2026</v>
      </c>
      <c r="AJ12" s="1">
        <f t="shared" si="1"/>
        <v>762.95208375902814</v>
      </c>
      <c r="AK12" s="1">
        <v>196.01443883115775</v>
      </c>
    </row>
    <row r="13" spans="1:37" x14ac:dyDescent="0.25">
      <c r="A13">
        <f t="shared" si="2"/>
        <v>2027</v>
      </c>
      <c r="B13" s="1">
        <v>0.61109999999999998</v>
      </c>
      <c r="C13" s="1">
        <v>0.64917499999999995</v>
      </c>
      <c r="D13" s="1">
        <v>0.67889999999999995</v>
      </c>
      <c r="E13" s="1">
        <v>0.71154000000000006</v>
      </c>
      <c r="F13" s="1">
        <v>0.75225039999999999</v>
      </c>
      <c r="G13" s="1">
        <v>0.77422500000000005</v>
      </c>
      <c r="H13" s="1">
        <v>0.82364999999999999</v>
      </c>
      <c r="I13" s="1">
        <v>0.86480000000000001</v>
      </c>
      <c r="J13" s="1">
        <v>0.9122772703854779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>
        <f>SUM(B13:AG13)</f>
        <v>6.7779176703854773</v>
      </c>
      <c r="AI13">
        <f t="shared" si="3"/>
        <v>2027</v>
      </c>
      <c r="AJ13" s="1">
        <f t="shared" si="1"/>
        <v>813.35012044625728</v>
      </c>
      <c r="AK13" s="1">
        <v>213.56424616622303</v>
      </c>
    </row>
    <row r="14" spans="1:37" x14ac:dyDescent="0.25">
      <c r="A14">
        <f t="shared" si="2"/>
        <v>2028</v>
      </c>
      <c r="B14" s="1">
        <v>0.55871999999999999</v>
      </c>
      <c r="C14" s="1">
        <v>0.59272500000000006</v>
      </c>
      <c r="D14" s="1">
        <v>0.62962499999999999</v>
      </c>
      <c r="E14" s="1">
        <v>0.65844000000000003</v>
      </c>
      <c r="F14" s="1">
        <v>0.69042160000000008</v>
      </c>
      <c r="G14" s="1">
        <v>0.72926999999999997</v>
      </c>
      <c r="H14" s="1">
        <v>0.75097499999999995</v>
      </c>
      <c r="I14" s="1">
        <v>0.79899999999999993</v>
      </c>
      <c r="J14" s="1">
        <v>0.83904000000000012</v>
      </c>
      <c r="K14" s="1">
        <v>0.88490895227391353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>
        <f>SUM(B14:AG14)</f>
        <v>7.1331255522739134</v>
      </c>
      <c r="AI14">
        <f t="shared" si="3"/>
        <v>2028</v>
      </c>
      <c r="AJ14" s="1">
        <f t="shared" si="1"/>
        <v>855.97506627286964</v>
      </c>
      <c r="AK14" s="1">
        <v>230.41116228123633</v>
      </c>
    </row>
    <row r="15" spans="1:37" x14ac:dyDescent="0.25">
      <c r="A15">
        <f t="shared" si="2"/>
        <v>2029</v>
      </c>
      <c r="B15" s="1">
        <v>0.52379999999999993</v>
      </c>
      <c r="C15" s="1">
        <v>0.54191999999999996</v>
      </c>
      <c r="D15" s="1">
        <v>0.57487500000000002</v>
      </c>
      <c r="E15" s="1">
        <v>0.61065000000000003</v>
      </c>
      <c r="F15" s="1">
        <v>0.63889760000000007</v>
      </c>
      <c r="G15" s="1">
        <v>0.66933000000000009</v>
      </c>
      <c r="H15" s="1">
        <v>0.70736999999999994</v>
      </c>
      <c r="I15" s="1">
        <v>0.72849999999999993</v>
      </c>
      <c r="J15" s="1">
        <v>0.7752</v>
      </c>
      <c r="K15" s="1">
        <v>0.81410800000000005</v>
      </c>
      <c r="L15" s="1">
        <v>0.8583616837056961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>
        <f>SUM(B15:AG15)</f>
        <v>7.4430122837056949</v>
      </c>
      <c r="AI15">
        <f t="shared" si="3"/>
        <v>2029</v>
      </c>
      <c r="AJ15" s="1">
        <f t="shared" si="1"/>
        <v>893.16147404468336</v>
      </c>
      <c r="AK15" s="1">
        <v>246.41728541279926</v>
      </c>
    </row>
    <row r="16" spans="1:37" x14ac:dyDescent="0.25">
      <c r="A16">
        <f t="shared" si="2"/>
        <v>2030</v>
      </c>
      <c r="B16" s="1">
        <v>0.47723999999999994</v>
      </c>
      <c r="C16" s="1">
        <v>0.50805</v>
      </c>
      <c r="D16" s="1">
        <v>0.52559999999999996</v>
      </c>
      <c r="E16" s="1">
        <v>0.5575500000000001</v>
      </c>
      <c r="F16" s="1">
        <v>0.592526</v>
      </c>
      <c r="G16" s="1">
        <v>0.61938000000000004</v>
      </c>
      <c r="H16" s="1">
        <v>0.64922999999999997</v>
      </c>
      <c r="I16" s="1">
        <v>0.68619999999999992</v>
      </c>
      <c r="J16" s="1">
        <v>0.70680000000000009</v>
      </c>
      <c r="K16" s="1">
        <v>0.75216499999999997</v>
      </c>
      <c r="L16" s="1">
        <v>0.789636</v>
      </c>
      <c r="M16" s="1">
        <v>0.83261083319452522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>
        <f>SUM(B16:AG16)</f>
        <v>7.696987833194525</v>
      </c>
      <c r="AI16">
        <f t="shared" si="3"/>
        <v>2030</v>
      </c>
      <c r="AJ16" s="1">
        <f t="shared" si="1"/>
        <v>923.63853998334298</v>
      </c>
      <c r="AK16" s="1">
        <v>261.42228635041528</v>
      </c>
    </row>
    <row r="17" spans="1:37" x14ac:dyDescent="0.25">
      <c r="A17">
        <f t="shared" si="2"/>
        <v>2031</v>
      </c>
      <c r="B17" s="1">
        <v>0.4365</v>
      </c>
      <c r="C17" s="1">
        <v>0.46288999999999997</v>
      </c>
      <c r="D17" s="1">
        <v>0.49275000000000002</v>
      </c>
      <c r="E17" s="1">
        <v>0.50975999999999999</v>
      </c>
      <c r="F17" s="1">
        <v>0.54100200000000009</v>
      </c>
      <c r="G17" s="1">
        <v>0.57442499999999996</v>
      </c>
      <c r="H17" s="1">
        <v>0.60077999999999998</v>
      </c>
      <c r="I17" s="1">
        <v>0.62980000000000003</v>
      </c>
      <c r="J17" s="1">
        <v>0.66576000000000002</v>
      </c>
      <c r="K17" s="1">
        <v>0.68579750000000006</v>
      </c>
      <c r="L17" s="1">
        <v>0.72955499999999995</v>
      </c>
      <c r="M17" s="1">
        <v>0.74299199999999999</v>
      </c>
      <c r="N17" s="1">
        <v>0.80763250819868948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>
        <f>SUM(B17:AG17)</f>
        <v>7.8796440081986887</v>
      </c>
      <c r="AI17">
        <f t="shared" si="3"/>
        <v>2031</v>
      </c>
      <c r="AJ17" s="1">
        <f t="shared" si="1"/>
        <v>945.5572809838427</v>
      </c>
      <c r="AK17" s="1">
        <v>275.63460775990279</v>
      </c>
    </row>
    <row r="18" spans="1:37" x14ac:dyDescent="0.25">
      <c r="A18">
        <f t="shared" si="2"/>
        <v>2032</v>
      </c>
      <c r="B18" s="1">
        <v>0.40739999999999993</v>
      </c>
      <c r="C18" s="1">
        <v>0.423375</v>
      </c>
      <c r="D18" s="1">
        <v>0.44894999999999996</v>
      </c>
      <c r="E18" s="1">
        <v>0.47790000000000005</v>
      </c>
      <c r="F18" s="1">
        <v>0.49463040000000003</v>
      </c>
      <c r="G18" s="1">
        <v>0.52447500000000002</v>
      </c>
      <c r="H18" s="1">
        <v>0.55717499999999998</v>
      </c>
      <c r="I18" s="1">
        <v>0.58279999999999998</v>
      </c>
      <c r="J18" s="1">
        <v>0.61104000000000003</v>
      </c>
      <c r="K18" s="1">
        <v>0.64597700000000002</v>
      </c>
      <c r="L18" s="1">
        <v>0.66518250000000001</v>
      </c>
      <c r="M18" s="1">
        <v>0.68645999999999996</v>
      </c>
      <c r="N18" s="1">
        <v>0.74299199999999999</v>
      </c>
      <c r="O18" s="1">
        <v>0.7834035329527288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>
        <f>SUM(B18:AG18)</f>
        <v>8.0517604329527295</v>
      </c>
      <c r="AI18">
        <f t="shared" si="3"/>
        <v>2032</v>
      </c>
      <c r="AJ18" s="1">
        <f t="shared" si="1"/>
        <v>966.21125195432751</v>
      </c>
      <c r="AK18" s="1">
        <v>289.07551352710567</v>
      </c>
    </row>
    <row r="19" spans="1:37" x14ac:dyDescent="0.25">
      <c r="A19">
        <f t="shared" si="2"/>
        <v>2033</v>
      </c>
      <c r="B19" s="1">
        <v>0.37247999999999998</v>
      </c>
      <c r="C19" s="1">
        <v>0.39515</v>
      </c>
      <c r="D19" s="1">
        <v>0.41062500000000002</v>
      </c>
      <c r="E19" s="1">
        <v>0.43541999999999997</v>
      </c>
      <c r="F19" s="1">
        <v>0.46371600000000002</v>
      </c>
      <c r="G19" s="1">
        <v>0.47952</v>
      </c>
      <c r="H19" s="1">
        <v>0.50872499999999998</v>
      </c>
      <c r="I19" s="1">
        <v>0.54049999999999998</v>
      </c>
      <c r="J19" s="1">
        <v>0.56544000000000005</v>
      </c>
      <c r="K19" s="1">
        <v>0.59288300000000005</v>
      </c>
      <c r="L19" s="1">
        <v>0.62655899999999998</v>
      </c>
      <c r="M19" s="1">
        <v>0.62589000000000006</v>
      </c>
      <c r="N19" s="1">
        <v>0.68645999999999996</v>
      </c>
      <c r="O19" s="1">
        <v>0.72072800000000004</v>
      </c>
      <c r="P19" s="1">
        <v>0.75990142696414686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>
        <f>SUM(B19:AG19)</f>
        <v>8.1839974269641473</v>
      </c>
      <c r="AI19">
        <f t="shared" si="3"/>
        <v>2033</v>
      </c>
      <c r="AJ19" s="1">
        <f t="shared" si="1"/>
        <v>982.07969123569774</v>
      </c>
      <c r="AK19" s="1">
        <v>301.93843812129251</v>
      </c>
    </row>
    <row r="20" spans="1:37" x14ac:dyDescent="0.25">
      <c r="A20">
        <f t="shared" si="2"/>
        <v>2034</v>
      </c>
      <c r="B20" s="1">
        <v>0.33755999999999997</v>
      </c>
      <c r="C20" s="1">
        <v>0.36127999999999999</v>
      </c>
      <c r="D20" s="1">
        <v>0.38324999999999998</v>
      </c>
      <c r="E20" s="1">
        <v>0.39824999999999999</v>
      </c>
      <c r="F20" s="1">
        <v>0.42249680000000001</v>
      </c>
      <c r="G20" s="1">
        <v>0.44955000000000001</v>
      </c>
      <c r="H20" s="1">
        <v>0.46511999999999998</v>
      </c>
      <c r="I20" s="1">
        <v>0.49349999999999999</v>
      </c>
      <c r="J20" s="1">
        <v>0.52439999999999998</v>
      </c>
      <c r="K20" s="1">
        <v>0.54863799999999996</v>
      </c>
      <c r="L20" s="1">
        <v>0.57506100000000004</v>
      </c>
      <c r="M20" s="1">
        <v>0.58954799999999996</v>
      </c>
      <c r="N20" s="1">
        <v>0.62589000000000006</v>
      </c>
      <c r="O20" s="1">
        <v>0.66588999999999998</v>
      </c>
      <c r="P20" s="1">
        <v>0.69910800000000006</v>
      </c>
      <c r="Q20" s="1">
        <v>0.73710438415522239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>
        <f>SUM(B20:AG20)</f>
        <v>8.2766461841552221</v>
      </c>
      <c r="AI20">
        <f t="shared" si="3"/>
        <v>2034</v>
      </c>
      <c r="AJ20" s="1">
        <f t="shared" si="1"/>
        <v>993.19754209862663</v>
      </c>
      <c r="AK20" s="1">
        <v>313.90378597765368</v>
      </c>
    </row>
    <row r="21" spans="1:37" x14ac:dyDescent="0.25">
      <c r="A21">
        <f t="shared" si="2"/>
        <v>2035</v>
      </c>
      <c r="B21" s="1">
        <v>0.31428</v>
      </c>
      <c r="C21" s="1">
        <v>0.32740999999999998</v>
      </c>
      <c r="D21" s="1">
        <v>0.35039999999999999</v>
      </c>
      <c r="E21" s="1">
        <v>0.37169999999999997</v>
      </c>
      <c r="F21" s="1">
        <v>0.38643000000000005</v>
      </c>
      <c r="G21" s="1">
        <v>0.40958999999999995</v>
      </c>
      <c r="H21" s="1">
        <v>0.43604999999999999</v>
      </c>
      <c r="I21" s="1">
        <v>0.45119999999999993</v>
      </c>
      <c r="J21" s="1">
        <v>0.47880000000000006</v>
      </c>
      <c r="K21" s="1">
        <v>0.50881749999999992</v>
      </c>
      <c r="L21" s="1">
        <v>0.53214600000000001</v>
      </c>
      <c r="M21" s="1">
        <v>0.54109200000000002</v>
      </c>
      <c r="N21" s="1">
        <v>0.58954799999999996</v>
      </c>
      <c r="O21" s="1">
        <v>0.60713499999999998</v>
      </c>
      <c r="P21" s="1">
        <v>0.64591500000000002</v>
      </c>
      <c r="Q21" s="1">
        <v>0.67803999999999998</v>
      </c>
      <c r="R21" s="1">
        <v>0.71499125263056573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>
        <f>SUM(B21:AG21)</f>
        <v>8.3435447526305655</v>
      </c>
      <c r="AI21">
        <f t="shared" si="3"/>
        <v>2035</v>
      </c>
      <c r="AJ21" s="1">
        <f t="shared" si="1"/>
        <v>1001.2253703156679</v>
      </c>
      <c r="AK21" s="1">
        <v>324.9885308983242</v>
      </c>
    </row>
    <row r="22" spans="1:37" x14ac:dyDescent="0.25">
      <c r="A22">
        <f t="shared" si="2"/>
        <v>2036</v>
      </c>
      <c r="B22" s="1">
        <v>0.29099999999999998</v>
      </c>
      <c r="C22" s="1">
        <v>0.30483000000000005</v>
      </c>
      <c r="D22" s="1">
        <v>0.31754999999999994</v>
      </c>
      <c r="E22" s="1">
        <v>0.33984000000000003</v>
      </c>
      <c r="F22" s="1">
        <v>0.36066799999999999</v>
      </c>
      <c r="G22" s="1">
        <v>0.37462499999999999</v>
      </c>
      <c r="H22" s="1">
        <v>0.39728999999999998</v>
      </c>
      <c r="I22" s="1">
        <v>0.42299999999999999</v>
      </c>
      <c r="J22" s="1">
        <v>0.43775999999999998</v>
      </c>
      <c r="K22" s="1">
        <v>0.46457250000000005</v>
      </c>
      <c r="L22" s="1">
        <v>0.49352249999999992</v>
      </c>
      <c r="M22" s="1">
        <v>0.50071199999999993</v>
      </c>
      <c r="N22" s="1">
        <v>0.54109200000000002</v>
      </c>
      <c r="O22" s="1">
        <v>0.571882</v>
      </c>
      <c r="P22" s="1">
        <v>0.58892250000000002</v>
      </c>
      <c r="Q22" s="1">
        <v>0.62644999999999995</v>
      </c>
      <c r="R22" s="1">
        <v>0.65779080000000001</v>
      </c>
      <c r="S22" s="1">
        <v>0.69354151505164874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>
        <f>SUM(B22:AG22)</f>
        <v>8.3850488150516487</v>
      </c>
      <c r="AI22">
        <f t="shared" si="3"/>
        <v>2036</v>
      </c>
      <c r="AJ22" s="1">
        <f t="shared" si="1"/>
        <v>1006.2058578061979</v>
      </c>
      <c r="AK22" s="1">
        <v>335.40031547137437</v>
      </c>
    </row>
    <row r="23" spans="1:37" x14ac:dyDescent="0.25">
      <c r="A23">
        <f t="shared" si="2"/>
        <v>2037</v>
      </c>
      <c r="B23" s="1">
        <v>0.26772000000000001</v>
      </c>
      <c r="C23" s="1">
        <v>0.28225</v>
      </c>
      <c r="D23" s="1">
        <v>0.29565000000000002</v>
      </c>
      <c r="E23" s="1">
        <v>0.30797999999999998</v>
      </c>
      <c r="F23" s="1">
        <v>0.32975360000000004</v>
      </c>
      <c r="G23" s="1">
        <v>0.34964999999999996</v>
      </c>
      <c r="H23" s="1">
        <v>0.363375</v>
      </c>
      <c r="I23" s="1">
        <v>0.38539999999999996</v>
      </c>
      <c r="J23" s="1">
        <v>0.41040000000000004</v>
      </c>
      <c r="K23" s="1">
        <v>0.42475200000000002</v>
      </c>
      <c r="L23" s="1">
        <v>0.45060749999999999</v>
      </c>
      <c r="M23" s="1">
        <v>0.46436999999999995</v>
      </c>
      <c r="N23" s="1">
        <v>0.50071199999999993</v>
      </c>
      <c r="O23" s="1">
        <v>0.52487800000000007</v>
      </c>
      <c r="P23" s="1">
        <v>0.55472699999999997</v>
      </c>
      <c r="Q23" s="1">
        <v>0.57117499999999999</v>
      </c>
      <c r="R23" s="1">
        <v>0.60774150000000005</v>
      </c>
      <c r="S23" s="1">
        <v>0.63802000000000003</v>
      </c>
      <c r="T23" s="1">
        <v>0.67273526960009922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>
        <f>SUM(B23:AG23)</f>
        <v>8.4018968696000993</v>
      </c>
      <c r="AI23">
        <f t="shared" si="3"/>
        <v>2037</v>
      </c>
      <c r="AJ23" s="1">
        <f t="shared" si="1"/>
        <v>1008.227624352012</v>
      </c>
      <c r="AK23" s="1">
        <v>345.15075050723317</v>
      </c>
    </row>
    <row r="24" spans="1:37" x14ac:dyDescent="0.25">
      <c r="A24">
        <f t="shared" si="2"/>
        <v>2038</v>
      </c>
      <c r="B24" s="1">
        <v>0.25025999999999998</v>
      </c>
      <c r="C24" s="1">
        <v>0.25967000000000001</v>
      </c>
      <c r="D24" s="1">
        <v>0.27374999999999999</v>
      </c>
      <c r="E24" s="1">
        <v>0.28674000000000005</v>
      </c>
      <c r="F24" s="1">
        <v>0.29883919999999997</v>
      </c>
      <c r="G24" s="1">
        <v>0.31968000000000002</v>
      </c>
      <c r="H24" s="1">
        <v>0.33914999999999995</v>
      </c>
      <c r="I24" s="1">
        <v>0.35249999999999998</v>
      </c>
      <c r="J24" s="1">
        <v>0.37391999999999997</v>
      </c>
      <c r="K24" s="1">
        <v>0.39820500000000003</v>
      </c>
      <c r="L24" s="1">
        <v>0.41198399999999996</v>
      </c>
      <c r="M24" s="1">
        <v>0.42399000000000003</v>
      </c>
      <c r="N24" s="1">
        <v>0.46436999999999995</v>
      </c>
      <c r="O24" s="1">
        <v>0.48570799999999997</v>
      </c>
      <c r="P24" s="1">
        <v>0.50913300000000006</v>
      </c>
      <c r="Q24" s="1">
        <v>0.53800999999999999</v>
      </c>
      <c r="R24" s="1">
        <v>0.55411725000000001</v>
      </c>
      <c r="S24" s="1">
        <v>0.58947499999999997</v>
      </c>
      <c r="T24" s="1">
        <v>0.61888399999999999</v>
      </c>
      <c r="U24" s="1">
        <v>0.65255321151209622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>
        <f>SUM(B24:AG24)</f>
        <v>8.4009386615120949</v>
      </c>
      <c r="AI24">
        <f t="shared" si="3"/>
        <v>2038</v>
      </c>
      <c r="AJ24" s="1">
        <f t="shared" si="1"/>
        <v>1008.1126393814513</v>
      </c>
      <c r="AK24" s="1">
        <v>354.43291449201615</v>
      </c>
    </row>
    <row r="25" spans="1:37" x14ac:dyDescent="0.25">
      <c r="A25">
        <f t="shared" si="2"/>
        <v>2039</v>
      </c>
      <c r="B25" s="1">
        <v>0.23280000000000001</v>
      </c>
      <c r="C25" s="1">
        <v>0.24273500000000001</v>
      </c>
      <c r="D25" s="1">
        <v>0.25185000000000002</v>
      </c>
      <c r="E25" s="1">
        <v>0.26550000000000001</v>
      </c>
      <c r="F25" s="1">
        <v>0.27822960000000002</v>
      </c>
      <c r="G25" s="1">
        <v>0.28970999999999997</v>
      </c>
      <c r="H25" s="1">
        <v>0.31008000000000002</v>
      </c>
      <c r="I25" s="1">
        <v>0.32899999999999996</v>
      </c>
      <c r="J25" s="1">
        <v>0.34200000000000003</v>
      </c>
      <c r="K25" s="1">
        <v>0.36280899999999999</v>
      </c>
      <c r="L25" s="1">
        <v>0.38623499999999999</v>
      </c>
      <c r="M25" s="1">
        <v>0.38764799999999999</v>
      </c>
      <c r="N25" s="1">
        <v>0.42399000000000003</v>
      </c>
      <c r="O25" s="1">
        <v>0.45045499999999994</v>
      </c>
      <c r="P25" s="1">
        <v>0.471138</v>
      </c>
      <c r="Q25" s="1">
        <v>0.49379000000000001</v>
      </c>
      <c r="R25" s="1">
        <v>0.52194269999999998</v>
      </c>
      <c r="S25" s="1">
        <v>0.53746250000000007</v>
      </c>
      <c r="T25" s="1">
        <v>0.57179499999999994</v>
      </c>
      <c r="U25" s="1">
        <v>0.60029999999999994</v>
      </c>
      <c r="V25" s="1">
        <v>0.63297661516673331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>
        <f>SUM(B25:AG25)</f>
        <v>8.3824464151667328</v>
      </c>
      <c r="AI25">
        <f t="shared" si="3"/>
        <v>2039</v>
      </c>
      <c r="AJ25" s="1">
        <f t="shared" si="1"/>
        <v>1005.893569820008</v>
      </c>
      <c r="AK25" s="1">
        <v>363.27110305725574</v>
      </c>
    </row>
    <row r="26" spans="1:37" x14ac:dyDescent="0.25">
      <c r="A26">
        <f t="shared" si="2"/>
        <v>2040</v>
      </c>
      <c r="B26" s="1">
        <v>0.21533999999999998</v>
      </c>
      <c r="C26" s="1">
        <v>0.2258</v>
      </c>
      <c r="D26" s="1">
        <v>0.235425</v>
      </c>
      <c r="E26" s="1">
        <v>0.24426000000000003</v>
      </c>
      <c r="F26" s="1">
        <v>0.25762000000000002</v>
      </c>
      <c r="G26" s="1">
        <v>0.26973000000000003</v>
      </c>
      <c r="H26" s="1">
        <v>0.28100999999999998</v>
      </c>
      <c r="I26" s="1">
        <v>0.30080000000000001</v>
      </c>
      <c r="J26" s="1">
        <v>0.31919999999999998</v>
      </c>
      <c r="K26" s="1">
        <v>0.33183750000000001</v>
      </c>
      <c r="L26" s="1">
        <v>0.35190299999999997</v>
      </c>
      <c r="M26" s="1">
        <v>0.36342000000000002</v>
      </c>
      <c r="N26" s="1">
        <v>0.38764799999999999</v>
      </c>
      <c r="O26" s="1">
        <v>0.41128500000000001</v>
      </c>
      <c r="P26" s="1">
        <v>0.43694249999999996</v>
      </c>
      <c r="Q26" s="1">
        <v>0.45694000000000001</v>
      </c>
      <c r="R26" s="1">
        <v>0.47904330000000006</v>
      </c>
      <c r="S26" s="1">
        <v>0.50625500000000001</v>
      </c>
      <c r="T26" s="1">
        <v>0.52134250000000004</v>
      </c>
      <c r="U26" s="1">
        <v>0.55462499999999992</v>
      </c>
      <c r="V26" s="1">
        <v>0.58226800000000001</v>
      </c>
      <c r="W26" s="1">
        <v>0.61398731671173135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>
        <f>SUM(B26:AG26)</f>
        <v>8.3466821167117331</v>
      </c>
      <c r="AI26">
        <f t="shared" si="3"/>
        <v>2040</v>
      </c>
      <c r="AJ26" s="1">
        <f t="shared" si="1"/>
        <v>1001.601854005408</v>
      </c>
      <c r="AK26" s="1">
        <v>371.49892846553792</v>
      </c>
    </row>
    <row r="27" spans="1:37" x14ac:dyDescent="0.25">
      <c r="A27">
        <f t="shared" si="2"/>
        <v>2041</v>
      </c>
      <c r="B27" s="1">
        <v>0.19788</v>
      </c>
      <c r="C27" s="1">
        <v>0.208865</v>
      </c>
      <c r="D27" s="1">
        <v>0.219</v>
      </c>
      <c r="E27" s="1">
        <v>0.22833000000000001</v>
      </c>
      <c r="F27" s="1">
        <v>0.23701040000000004</v>
      </c>
      <c r="G27" s="1">
        <v>0.24975</v>
      </c>
      <c r="H27" s="1">
        <v>0.26163000000000003</v>
      </c>
      <c r="I27" s="1">
        <v>0.27259999999999995</v>
      </c>
      <c r="J27" s="1">
        <v>0.29184000000000004</v>
      </c>
      <c r="K27" s="1">
        <v>0.30971499999999996</v>
      </c>
      <c r="L27" s="1">
        <v>0.3218625</v>
      </c>
      <c r="M27" s="1">
        <v>0.33111599999999997</v>
      </c>
      <c r="N27" s="1">
        <v>0.36342000000000002</v>
      </c>
      <c r="O27" s="1">
        <v>0.37603199999999998</v>
      </c>
      <c r="P27" s="1">
        <v>0.39894750000000001</v>
      </c>
      <c r="Q27" s="1">
        <v>0.42377499999999996</v>
      </c>
      <c r="R27" s="1">
        <v>0.44329380000000002</v>
      </c>
      <c r="S27" s="1">
        <v>0.46464500000000003</v>
      </c>
      <c r="T27" s="1">
        <v>0.49107099999999998</v>
      </c>
      <c r="U27" s="1">
        <v>0.50568749999999996</v>
      </c>
      <c r="V27" s="1">
        <v>0.53796500000000003</v>
      </c>
      <c r="W27" s="1">
        <v>0.56478800000000007</v>
      </c>
      <c r="X27" s="1">
        <v>0.59556769721037939</v>
      </c>
      <c r="Y27" s="1"/>
      <c r="Z27" s="1"/>
      <c r="AA27" s="1"/>
      <c r="AB27" s="1"/>
      <c r="AC27" s="1"/>
      <c r="AD27" s="1"/>
      <c r="AE27" s="1"/>
      <c r="AF27" s="1"/>
      <c r="AG27" s="1"/>
      <c r="AH27" s="1">
        <f>SUM(B27:AG27)</f>
        <v>8.2947913972103784</v>
      </c>
      <c r="AI27">
        <f t="shared" si="3"/>
        <v>2041</v>
      </c>
      <c r="AJ27" s="1">
        <f t="shared" si="1"/>
        <v>995.37496766524544</v>
      </c>
      <c r="AK27" s="1">
        <v>379.30941911157186</v>
      </c>
    </row>
    <row r="28" spans="1:37" x14ac:dyDescent="0.25">
      <c r="A28">
        <f t="shared" si="2"/>
        <v>2042</v>
      </c>
      <c r="B28" s="1">
        <v>0.18623999999999999</v>
      </c>
      <c r="C28" s="1">
        <v>0.19193000000000002</v>
      </c>
      <c r="D28" s="1">
        <v>0.20257500000000001</v>
      </c>
      <c r="E28" s="1">
        <v>0.21240000000000003</v>
      </c>
      <c r="F28" s="1">
        <v>0.22155320000000001</v>
      </c>
      <c r="G28" s="1">
        <v>0.22977</v>
      </c>
      <c r="H28" s="1">
        <v>0.24224999999999999</v>
      </c>
      <c r="I28" s="1">
        <v>0.25380000000000003</v>
      </c>
      <c r="J28" s="1">
        <v>0.26447999999999999</v>
      </c>
      <c r="K28" s="1">
        <v>0.28316800000000003</v>
      </c>
      <c r="L28" s="1">
        <v>0.30040499999999998</v>
      </c>
      <c r="M28" s="1">
        <v>0.30285000000000001</v>
      </c>
      <c r="N28" s="1">
        <v>0.33111599999999997</v>
      </c>
      <c r="O28" s="1">
        <v>0.35253000000000001</v>
      </c>
      <c r="P28" s="1">
        <v>0.36475200000000002</v>
      </c>
      <c r="Q28" s="1">
        <v>0.38692500000000002</v>
      </c>
      <c r="R28" s="1">
        <v>0.41111924999999999</v>
      </c>
      <c r="S28" s="1">
        <v>0.42997000000000002</v>
      </c>
      <c r="T28" s="1">
        <v>0.45070900000000003</v>
      </c>
      <c r="U28" s="1">
        <v>0.47632499999999994</v>
      </c>
      <c r="V28" s="1">
        <v>0.49049750000000003</v>
      </c>
      <c r="W28" s="1">
        <v>0.52181500000000003</v>
      </c>
      <c r="X28" s="1">
        <v>0.54786000000000001</v>
      </c>
      <c r="Y28" s="1">
        <v>0.57770066629406802</v>
      </c>
      <c r="Z28" s="1"/>
      <c r="AA28" s="1"/>
      <c r="AB28" s="1"/>
      <c r="AC28" s="1"/>
      <c r="AD28" s="1"/>
      <c r="AE28" s="1"/>
      <c r="AF28" s="1"/>
      <c r="AG28" s="1"/>
      <c r="AH28" s="1">
        <f>SUM(B28:AG28)</f>
        <v>8.2327406162940662</v>
      </c>
      <c r="AI28">
        <f t="shared" si="3"/>
        <v>2042</v>
      </c>
      <c r="AJ28" s="1">
        <f t="shared" si="1"/>
        <v>987.92887395528794</v>
      </c>
      <c r="AK28" s="1">
        <v>386.70921903822472</v>
      </c>
    </row>
    <row r="29" spans="1:37" x14ac:dyDescent="0.25">
      <c r="A29">
        <f t="shared" si="2"/>
        <v>2043</v>
      </c>
      <c r="B29" s="1">
        <v>0.16877999999999999</v>
      </c>
      <c r="C29" s="1">
        <v>0.18064</v>
      </c>
      <c r="D29" s="1">
        <v>0.18615000000000001</v>
      </c>
      <c r="E29" s="1">
        <v>0.19647000000000001</v>
      </c>
      <c r="F29" s="1">
        <v>0.20609600000000003</v>
      </c>
      <c r="G29" s="1">
        <v>0.214785</v>
      </c>
      <c r="H29" s="1">
        <v>0.22287000000000001</v>
      </c>
      <c r="I29" s="1">
        <v>0.23499999999999999</v>
      </c>
      <c r="J29" s="1">
        <v>0.24624000000000001</v>
      </c>
      <c r="K29" s="1">
        <v>0.25662099999999999</v>
      </c>
      <c r="L29" s="1">
        <v>0.27465600000000001</v>
      </c>
      <c r="M29" s="1">
        <v>0.28265999999999997</v>
      </c>
      <c r="N29" s="1">
        <v>0.30285000000000001</v>
      </c>
      <c r="O29" s="1">
        <v>0.32119399999999998</v>
      </c>
      <c r="P29" s="1">
        <v>0.34195500000000001</v>
      </c>
      <c r="Q29" s="1">
        <v>0.35375999999999996</v>
      </c>
      <c r="R29" s="1">
        <v>0.37536975</v>
      </c>
      <c r="S29" s="1">
        <v>0.39876249999999996</v>
      </c>
      <c r="T29" s="1">
        <v>0.417074</v>
      </c>
      <c r="U29" s="1">
        <v>0.43717499999999998</v>
      </c>
      <c r="V29" s="1">
        <v>0.46201700000000001</v>
      </c>
      <c r="W29" s="1">
        <v>0.47577249999999999</v>
      </c>
      <c r="X29" s="1">
        <v>0.50617500000000004</v>
      </c>
      <c r="Y29" s="1">
        <v>0.53148400000000007</v>
      </c>
      <c r="Z29" s="1">
        <v>0.56036964630524599</v>
      </c>
      <c r="AA29" s="1"/>
      <c r="AB29" s="1"/>
      <c r="AC29" s="1"/>
      <c r="AD29" s="1"/>
      <c r="AE29" s="1"/>
      <c r="AF29" s="1"/>
      <c r="AG29" s="1"/>
      <c r="AH29" s="1">
        <f>SUM(B29:AG29)</f>
        <v>8.1549263963052461</v>
      </c>
      <c r="AI29">
        <f t="shared" si="3"/>
        <v>2043</v>
      </c>
      <c r="AJ29" s="1">
        <f t="shared" si="1"/>
        <v>978.59116755662956</v>
      </c>
      <c r="AK29" s="1">
        <v>393.71383746707795</v>
      </c>
    </row>
    <row r="30" spans="1:37" x14ac:dyDescent="0.25">
      <c r="A30">
        <f t="shared" si="2"/>
        <v>2044</v>
      </c>
      <c r="B30" s="1">
        <v>0.15714</v>
      </c>
      <c r="C30" s="1">
        <v>0.16370499999999999</v>
      </c>
      <c r="D30" s="1">
        <v>0.17519999999999999</v>
      </c>
      <c r="E30" s="1">
        <v>0.18054000000000003</v>
      </c>
      <c r="F30" s="1">
        <v>0.1906388</v>
      </c>
      <c r="G30" s="1">
        <v>0.19980000000000001</v>
      </c>
      <c r="H30" s="1">
        <v>0.20833499999999999</v>
      </c>
      <c r="I30" s="1">
        <v>0.2162</v>
      </c>
      <c r="J30" s="1">
        <v>0.22800000000000001</v>
      </c>
      <c r="K30" s="1">
        <v>0.23892300000000002</v>
      </c>
      <c r="L30" s="1">
        <v>0.24890699999999996</v>
      </c>
      <c r="M30" s="1">
        <v>0.258432</v>
      </c>
      <c r="N30" s="1">
        <v>0.28265999999999997</v>
      </c>
      <c r="O30" s="1">
        <v>0.29377500000000001</v>
      </c>
      <c r="P30" s="1">
        <v>0.31155899999999997</v>
      </c>
      <c r="Q30" s="1">
        <v>0.33165</v>
      </c>
      <c r="R30" s="1">
        <v>0.34319519999999998</v>
      </c>
      <c r="S30" s="1">
        <v>0.36408750000000001</v>
      </c>
      <c r="T30" s="1">
        <v>0.38680249999999994</v>
      </c>
      <c r="U30" s="1">
        <v>0.40454999999999997</v>
      </c>
      <c r="V30" s="1">
        <v>0.42404300000000006</v>
      </c>
      <c r="W30" s="1">
        <v>0.44814700000000002</v>
      </c>
      <c r="X30" s="1">
        <v>0.46151250000000005</v>
      </c>
      <c r="Y30" s="1">
        <v>0.49104499999999995</v>
      </c>
      <c r="Z30" s="1">
        <v>0.51547600000000005</v>
      </c>
      <c r="AA30" s="1">
        <v>0.54355855691608856</v>
      </c>
      <c r="AB30" s="1"/>
      <c r="AC30" s="1"/>
      <c r="AD30" s="1"/>
      <c r="AE30" s="1"/>
      <c r="AF30" s="1"/>
      <c r="AG30" s="1"/>
      <c r="AH30" s="1">
        <f>SUM(B30:AG30)</f>
        <v>8.0678820569160905</v>
      </c>
      <c r="AI30">
        <f t="shared" si="3"/>
        <v>2044</v>
      </c>
      <c r="AJ30" s="1">
        <f t="shared" si="1"/>
        <v>968.14584682993086</v>
      </c>
      <c r="AK30" s="1">
        <v>400.1665483430657</v>
      </c>
    </row>
    <row r="31" spans="1:37" x14ac:dyDescent="0.25">
      <c r="A31">
        <f t="shared" si="2"/>
        <v>2045</v>
      </c>
      <c r="B31" s="1">
        <v>0.13968</v>
      </c>
      <c r="C31" s="1">
        <v>0.15241500000000002</v>
      </c>
      <c r="D31" s="1">
        <v>0.15877499999999997</v>
      </c>
      <c r="E31" s="1">
        <v>0.16992000000000002</v>
      </c>
      <c r="F31" s="1">
        <v>0.17518160000000002</v>
      </c>
      <c r="G31" s="1">
        <v>0.18481500000000001</v>
      </c>
      <c r="H31" s="1">
        <v>0.1938</v>
      </c>
      <c r="I31" s="1">
        <v>0.20209999999999997</v>
      </c>
      <c r="J31" s="1">
        <v>0.20976000000000003</v>
      </c>
      <c r="K31" s="1">
        <v>0.221225</v>
      </c>
      <c r="L31" s="1">
        <v>0.231741</v>
      </c>
      <c r="M31" s="1">
        <v>0.23420399999999997</v>
      </c>
      <c r="N31" s="1">
        <v>0.258432</v>
      </c>
      <c r="O31" s="1">
        <v>0.27418999999999999</v>
      </c>
      <c r="P31" s="1">
        <v>0.28496250000000001</v>
      </c>
      <c r="Q31" s="1">
        <v>0.30216999999999999</v>
      </c>
      <c r="R31" s="1">
        <v>0.32174550000000002</v>
      </c>
      <c r="S31" s="1">
        <v>0.33288000000000001</v>
      </c>
      <c r="T31" s="1">
        <v>0.35316750000000002</v>
      </c>
      <c r="U31" s="1">
        <v>0.37518749999999995</v>
      </c>
      <c r="V31" s="1">
        <v>0.39239800000000002</v>
      </c>
      <c r="W31" s="1">
        <v>0.41131300000000004</v>
      </c>
      <c r="X31" s="1">
        <v>0.43471500000000002</v>
      </c>
      <c r="Y31" s="1">
        <v>0.44771749999999999</v>
      </c>
      <c r="Z31" s="1">
        <v>0.47625499999999998</v>
      </c>
      <c r="AA31" s="1">
        <v>0.50002000000000002</v>
      </c>
      <c r="AB31" s="1">
        <v>0.52725180020860585</v>
      </c>
      <c r="AC31" s="1"/>
      <c r="AD31" s="1"/>
      <c r="AE31" s="1"/>
      <c r="AF31" s="1"/>
      <c r="AG31" s="1"/>
      <c r="AH31" s="1">
        <f>SUM(B31:AG31)</f>
        <v>7.9660219002086059</v>
      </c>
      <c r="AI31">
        <f t="shared" si="3"/>
        <v>2045</v>
      </c>
      <c r="AJ31" s="1">
        <f t="shared" si="1"/>
        <v>955.92262802503274</v>
      </c>
      <c r="AK31" s="1">
        <v>406.2512398927737</v>
      </c>
    </row>
    <row r="32" spans="1:37" x14ac:dyDescent="0.25">
      <c r="A32">
        <f t="shared" si="2"/>
        <v>2046</v>
      </c>
      <c r="B32" s="1">
        <v>0.12803999999999999</v>
      </c>
      <c r="C32" s="1">
        <v>0.13547999999999999</v>
      </c>
      <c r="D32" s="1">
        <v>0.14782500000000001</v>
      </c>
      <c r="E32" s="1">
        <v>0.15398999999999999</v>
      </c>
      <c r="F32" s="1">
        <v>0.16487680000000002</v>
      </c>
      <c r="G32" s="1">
        <v>0.16983000000000001</v>
      </c>
      <c r="H32" s="1">
        <v>0.17926499999999998</v>
      </c>
      <c r="I32" s="1">
        <v>0.188</v>
      </c>
      <c r="J32" s="1">
        <v>0.19608</v>
      </c>
      <c r="K32" s="1">
        <v>0.20352700000000001</v>
      </c>
      <c r="L32" s="1">
        <v>0.21457499999999999</v>
      </c>
      <c r="M32" s="1">
        <v>0.21805200000000002</v>
      </c>
      <c r="N32" s="1">
        <v>0.23420399999999997</v>
      </c>
      <c r="O32" s="1">
        <v>0.25068800000000002</v>
      </c>
      <c r="P32" s="1">
        <v>0.26596500000000001</v>
      </c>
      <c r="Q32" s="1">
        <v>0.27637499999999998</v>
      </c>
      <c r="R32" s="1">
        <v>0.29314590000000001</v>
      </c>
      <c r="S32" s="1">
        <v>0.31207499999999999</v>
      </c>
      <c r="T32" s="1">
        <v>0.32289599999999996</v>
      </c>
      <c r="U32" s="1">
        <v>0.34256249999999999</v>
      </c>
      <c r="V32" s="1">
        <v>0.3639175</v>
      </c>
      <c r="W32" s="1">
        <v>0.38061800000000001</v>
      </c>
      <c r="X32" s="1">
        <v>0.39898500000000003</v>
      </c>
      <c r="Y32" s="1">
        <v>0.42172099999999996</v>
      </c>
      <c r="Z32" s="1">
        <v>0.43423250000000002</v>
      </c>
      <c r="AA32" s="1">
        <v>0.46197499999999997</v>
      </c>
      <c r="AB32" s="1">
        <v>0.48502400000000001</v>
      </c>
      <c r="AC32" s="1">
        <v>0.51143424620234768</v>
      </c>
      <c r="AD32" s="1"/>
      <c r="AE32" s="1"/>
      <c r="AF32" s="1"/>
      <c r="AG32" s="1"/>
      <c r="AH32" s="1">
        <f>SUM(B32:AG32)</f>
        <v>7.8553594462023471</v>
      </c>
      <c r="AI32">
        <f t="shared" si="3"/>
        <v>2046</v>
      </c>
      <c r="AJ32" s="1">
        <f t="shared" si="1"/>
        <v>942.64313354428168</v>
      </c>
      <c r="AK32" s="1">
        <v>411.98346419599051</v>
      </c>
    </row>
    <row r="33" spans="1:37" x14ac:dyDescent="0.25">
      <c r="A33">
        <f t="shared" si="2"/>
        <v>2047</v>
      </c>
      <c r="B33" s="1">
        <v>0.12221999999999998</v>
      </c>
      <c r="C33" s="1">
        <v>0.12418999999999999</v>
      </c>
      <c r="D33" s="1">
        <v>0.13139999999999999</v>
      </c>
      <c r="E33" s="1">
        <v>0.14337000000000003</v>
      </c>
      <c r="F33" s="1">
        <v>0.14941959999999999</v>
      </c>
      <c r="G33" s="1">
        <v>0.15984000000000001</v>
      </c>
      <c r="H33" s="1">
        <v>0.16473000000000002</v>
      </c>
      <c r="I33" s="1">
        <v>0.1739</v>
      </c>
      <c r="J33" s="1">
        <v>0.18240000000000001</v>
      </c>
      <c r="K33" s="1">
        <v>0.19025349999999999</v>
      </c>
      <c r="L33" s="1">
        <v>0.197409</v>
      </c>
      <c r="M33" s="1">
        <v>0.2019</v>
      </c>
      <c r="N33" s="1">
        <v>0.21805200000000002</v>
      </c>
      <c r="O33" s="1">
        <v>0.22718599999999997</v>
      </c>
      <c r="P33" s="1">
        <v>0.24316800000000002</v>
      </c>
      <c r="Q33" s="1">
        <v>0.25794999999999996</v>
      </c>
      <c r="R33" s="1">
        <v>0.26812124999999998</v>
      </c>
      <c r="S33" s="1">
        <v>0.284335</v>
      </c>
      <c r="T33" s="1">
        <v>0.30271500000000001</v>
      </c>
      <c r="U33" s="1">
        <v>0.31319999999999998</v>
      </c>
      <c r="V33" s="1">
        <v>0.33227250000000003</v>
      </c>
      <c r="W33" s="1">
        <v>0.35299249999999999</v>
      </c>
      <c r="X33" s="1">
        <v>0.36921000000000004</v>
      </c>
      <c r="Y33" s="1">
        <v>0.38705900000000004</v>
      </c>
      <c r="Z33" s="1">
        <v>0.40901900000000002</v>
      </c>
      <c r="AA33" s="1">
        <v>0.42121249999999999</v>
      </c>
      <c r="AB33" s="1">
        <v>0.44811999999999996</v>
      </c>
      <c r="AC33" s="1">
        <v>0.47048799999999996</v>
      </c>
      <c r="AD33" s="1">
        <v>0.49609121881627721</v>
      </c>
      <c r="AE33" s="1"/>
      <c r="AF33" s="1"/>
      <c r="AG33" s="1"/>
      <c r="AH33" s="1">
        <f>SUM(B33:AG33)</f>
        <v>7.7422240688162773</v>
      </c>
      <c r="AI33">
        <f t="shared" si="3"/>
        <v>2047</v>
      </c>
      <c r="AJ33" s="1">
        <f t="shared" si="1"/>
        <v>929.06688825795322</v>
      </c>
      <c r="AK33" s="1">
        <v>417.36988677011072</v>
      </c>
    </row>
    <row r="34" spans="1:37" x14ac:dyDescent="0.25">
      <c r="A34">
        <f t="shared" si="2"/>
        <v>2048</v>
      </c>
      <c r="B34" s="1">
        <v>0.10475999999999999</v>
      </c>
      <c r="C34" s="1">
        <v>0.118545</v>
      </c>
      <c r="D34" s="1">
        <v>0.12045</v>
      </c>
      <c r="E34" s="1">
        <v>0.12744</v>
      </c>
      <c r="F34" s="1">
        <v>0.13911480000000001</v>
      </c>
      <c r="G34" s="1">
        <v>0.14485499999999998</v>
      </c>
      <c r="H34" s="1">
        <v>0.15504000000000001</v>
      </c>
      <c r="I34" s="1">
        <v>0.1598</v>
      </c>
      <c r="J34" s="1">
        <v>0.16872000000000001</v>
      </c>
      <c r="K34" s="1">
        <v>0.17698000000000003</v>
      </c>
      <c r="L34" s="1">
        <v>0.18453449999999999</v>
      </c>
      <c r="M34" s="1">
        <v>0.185748</v>
      </c>
      <c r="N34" s="1">
        <v>0.2019</v>
      </c>
      <c r="O34" s="1">
        <v>0.21151800000000001</v>
      </c>
      <c r="P34" s="1">
        <v>0.22037099999999998</v>
      </c>
      <c r="Q34" s="1">
        <v>0.23583999999999999</v>
      </c>
      <c r="R34" s="1">
        <v>0.25024649999999998</v>
      </c>
      <c r="S34" s="1">
        <v>0.26006249999999997</v>
      </c>
      <c r="T34" s="1">
        <v>0.27580699999999997</v>
      </c>
      <c r="U34" s="1">
        <v>0.29362499999999997</v>
      </c>
      <c r="V34" s="1">
        <v>0.30379200000000001</v>
      </c>
      <c r="W34" s="1">
        <v>0.32229750000000001</v>
      </c>
      <c r="X34" s="1">
        <v>0.34241250000000001</v>
      </c>
      <c r="Y34" s="1">
        <v>0.35817399999999999</v>
      </c>
      <c r="Z34" s="1">
        <v>0.37540100000000004</v>
      </c>
      <c r="AA34" s="1">
        <v>0.39675499999999997</v>
      </c>
      <c r="AB34" s="1">
        <v>0.40858</v>
      </c>
      <c r="AC34" s="1">
        <v>0.43468999999999997</v>
      </c>
      <c r="AD34" s="1">
        <v>0.45632</v>
      </c>
      <c r="AE34" s="1">
        <v>0.48120848225178886</v>
      </c>
      <c r="AF34" s="1"/>
      <c r="AG34" s="1"/>
      <c r="AH34" s="1">
        <f>SUM(B34:AG34)</f>
        <v>7.6149877822517889</v>
      </c>
      <c r="AI34">
        <f t="shared" si="3"/>
        <v>2048</v>
      </c>
      <c r="AJ34" s="1">
        <f t="shared" si="1"/>
        <v>913.79853387021467</v>
      </c>
      <c r="AK34" s="1">
        <v>422.42613616700743</v>
      </c>
    </row>
    <row r="35" spans="1:37" x14ac:dyDescent="0.25">
      <c r="A35">
        <f t="shared" si="2"/>
        <v>2049</v>
      </c>
      <c r="B35" s="1">
        <v>9.894E-2</v>
      </c>
      <c r="C35" s="1">
        <v>0.10160999999999999</v>
      </c>
      <c r="D35" s="1">
        <v>0.11497499999999999</v>
      </c>
      <c r="E35" s="1">
        <v>0.11682000000000001</v>
      </c>
      <c r="F35" s="1">
        <v>0.12365760000000001</v>
      </c>
      <c r="G35" s="1">
        <v>0.13486500000000001</v>
      </c>
      <c r="H35" s="1">
        <v>0.14050499999999999</v>
      </c>
      <c r="I35" s="1">
        <v>0.15040000000000001</v>
      </c>
      <c r="J35" s="1">
        <v>0.15504000000000001</v>
      </c>
      <c r="K35" s="1">
        <v>0.1637065</v>
      </c>
      <c r="L35" s="1">
        <v>0.17166000000000001</v>
      </c>
      <c r="M35" s="1">
        <v>0.17363399999999998</v>
      </c>
      <c r="N35" s="1">
        <v>0.185748</v>
      </c>
      <c r="O35" s="1">
        <v>0.19585</v>
      </c>
      <c r="P35" s="1">
        <v>0.20517300000000002</v>
      </c>
      <c r="Q35" s="1">
        <v>0.21372999999999998</v>
      </c>
      <c r="R35" s="1">
        <v>0.22879680000000002</v>
      </c>
      <c r="S35" s="1">
        <v>0.242725</v>
      </c>
      <c r="T35" s="1">
        <v>0.2522625</v>
      </c>
      <c r="U35" s="1">
        <v>0.26752499999999996</v>
      </c>
      <c r="V35" s="1">
        <v>0.28480500000000003</v>
      </c>
      <c r="W35" s="1">
        <v>0.29467199999999999</v>
      </c>
      <c r="X35" s="1">
        <v>0.31263750000000001</v>
      </c>
      <c r="Y35" s="1">
        <v>0.33217749999999996</v>
      </c>
      <c r="Z35" s="1">
        <v>0.34738600000000003</v>
      </c>
      <c r="AA35" s="1">
        <v>0.364145</v>
      </c>
      <c r="AB35" s="1">
        <v>0.38485599999999998</v>
      </c>
      <c r="AC35" s="1">
        <v>0.39633499999999999</v>
      </c>
      <c r="AD35" s="1">
        <v>0.42159999999999997</v>
      </c>
      <c r="AE35" s="1">
        <v>0.44270400000000004</v>
      </c>
      <c r="AF35" s="1">
        <v>0.46677222778423516</v>
      </c>
      <c r="AG35" s="1"/>
      <c r="AH35" s="1">
        <f>SUM(B35:AG35)</f>
        <v>7.4857136277842349</v>
      </c>
      <c r="AI35">
        <f t="shared" si="3"/>
        <v>2049</v>
      </c>
      <c r="AJ35" s="1">
        <f t="shared" si="1"/>
        <v>898.28563533410818</v>
      </c>
      <c r="AK35" s="1">
        <v>426.98650358199723</v>
      </c>
    </row>
    <row r="36" spans="1:37" x14ac:dyDescent="0.25">
      <c r="A36">
        <f t="shared" si="2"/>
        <v>2050</v>
      </c>
      <c r="B36" s="1">
        <v>9.3119999999999994E-2</v>
      </c>
      <c r="C36" s="1">
        <v>9.5965000000000009E-2</v>
      </c>
      <c r="D36" s="1">
        <v>9.8549999999999999E-2</v>
      </c>
      <c r="E36" s="1">
        <v>0.11151</v>
      </c>
      <c r="F36" s="1">
        <v>0.1133528</v>
      </c>
      <c r="G36" s="1">
        <v>0.11988</v>
      </c>
      <c r="H36" s="1">
        <v>0.13081500000000001</v>
      </c>
      <c r="I36" s="1">
        <v>0.13629999999999998</v>
      </c>
      <c r="J36" s="1">
        <v>0.14592000000000002</v>
      </c>
      <c r="K36" s="1">
        <v>0.15043300000000001</v>
      </c>
      <c r="L36" s="1">
        <v>0.1587855</v>
      </c>
      <c r="M36" s="1">
        <v>0.16152</v>
      </c>
      <c r="N36" s="1">
        <v>0.17363399999999998</v>
      </c>
      <c r="O36" s="1">
        <v>0.18018200000000001</v>
      </c>
      <c r="P36" s="1">
        <v>0.189975</v>
      </c>
      <c r="Q36" s="1">
        <v>0.19899</v>
      </c>
      <c r="R36" s="1">
        <v>0.20734709999999998</v>
      </c>
      <c r="S36" s="1">
        <v>0.22192000000000001</v>
      </c>
      <c r="T36" s="1">
        <v>0.23544499999999996</v>
      </c>
      <c r="U36" s="1">
        <v>0.2446875</v>
      </c>
      <c r="V36" s="1">
        <v>0.25948899999999997</v>
      </c>
      <c r="W36" s="1">
        <v>0.27625500000000003</v>
      </c>
      <c r="X36" s="1">
        <v>0.28583999999999998</v>
      </c>
      <c r="Y36" s="1">
        <v>0.30329250000000002</v>
      </c>
      <c r="Z36" s="1">
        <v>0.32217249999999997</v>
      </c>
      <c r="AA36" s="1">
        <v>0.33696999999999999</v>
      </c>
      <c r="AB36" s="1">
        <v>0.35322400000000004</v>
      </c>
      <c r="AC36" s="1">
        <v>0.37332199999999999</v>
      </c>
      <c r="AD36" s="1">
        <v>0.38440000000000002</v>
      </c>
      <c r="AE36" s="1">
        <v>0.40901999999999999</v>
      </c>
      <c r="AF36" s="1">
        <v>0.42936400000000002</v>
      </c>
      <c r="AG36" s="1">
        <v>0.45276906095070807</v>
      </c>
      <c r="AH36" s="1">
        <f>SUM(B36:AG36)</f>
        <v>7.3544499609507081</v>
      </c>
      <c r="AI36">
        <f t="shared" si="3"/>
        <v>2050</v>
      </c>
      <c r="AJ36" s="1">
        <f t="shared" si="1"/>
        <v>882.53399531408502</v>
      </c>
      <c r="AK36" s="1">
        <v>431.23534247453728</v>
      </c>
    </row>
  </sheetData>
  <pageMargins left="0.7" right="0.7" top="0.75" bottom="0.75" header="0.3" footer="0.3"/>
  <pageSetup paperSize="9" scale="92" fitToWidth="0" orientation="landscape" r:id="rId1"/>
  <ignoredErrors>
    <ignoredError sqref="AH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5A2C-AFE1-4373-B4FB-52636484BB8A}">
  <dimension ref="A2:E49"/>
  <sheetViews>
    <sheetView topLeftCell="A28" workbookViewId="0">
      <selection activeCell="E47" sqref="E47"/>
    </sheetView>
  </sheetViews>
  <sheetFormatPr defaultRowHeight="15" x14ac:dyDescent="0.25"/>
  <sheetData>
    <row r="2" spans="1:5" x14ac:dyDescent="0.25">
      <c r="C2" t="s">
        <v>6</v>
      </c>
      <c r="D2" t="s">
        <v>8</v>
      </c>
    </row>
    <row r="3" spans="1:5" x14ac:dyDescent="0.25">
      <c r="B3" t="s">
        <v>3</v>
      </c>
      <c r="C3" t="s">
        <v>5</v>
      </c>
      <c r="E3" t="s">
        <v>2</v>
      </c>
    </row>
    <row r="4" spans="1:5" x14ac:dyDescent="0.25">
      <c r="B4" t="s">
        <v>4</v>
      </c>
      <c r="C4" t="s">
        <v>7</v>
      </c>
      <c r="E4" t="s">
        <v>5</v>
      </c>
    </row>
    <row r="5" spans="1:5" x14ac:dyDescent="0.25">
      <c r="A5">
        <v>2018</v>
      </c>
      <c r="B5">
        <f t="shared" ref="B5:B37" si="0">E5*120</f>
        <v>120</v>
      </c>
      <c r="C5">
        <v>1</v>
      </c>
      <c r="D5">
        <v>1</v>
      </c>
      <c r="E5">
        <v>1</v>
      </c>
    </row>
    <row r="6" spans="1:5" x14ac:dyDescent="0.25">
      <c r="A6">
        <f>A5+1</f>
        <v>2019</v>
      </c>
      <c r="B6">
        <f t="shared" si="0"/>
        <v>110.4</v>
      </c>
      <c r="C6">
        <v>0.875</v>
      </c>
      <c r="D6">
        <v>1</v>
      </c>
      <c r="E6">
        <v>0.92</v>
      </c>
    </row>
    <row r="7" spans="1:5" x14ac:dyDescent="0.25">
      <c r="A7">
        <f t="shared" ref="A7:A37" si="1">A6+1</f>
        <v>2020</v>
      </c>
      <c r="B7">
        <f t="shared" si="0"/>
        <v>102</v>
      </c>
      <c r="C7">
        <v>0.81</v>
      </c>
      <c r="D7">
        <v>1</v>
      </c>
      <c r="E7">
        <v>0.85</v>
      </c>
    </row>
    <row r="8" spans="1:5" x14ac:dyDescent="0.25">
      <c r="A8">
        <f t="shared" si="1"/>
        <v>2021</v>
      </c>
      <c r="B8">
        <f t="shared" si="0"/>
        <v>93</v>
      </c>
      <c r="C8">
        <v>0.77500000000000002</v>
      </c>
      <c r="D8">
        <v>1</v>
      </c>
      <c r="E8">
        <v>0.77500000000000002</v>
      </c>
    </row>
    <row r="9" spans="1:5" x14ac:dyDescent="0.25">
      <c r="A9">
        <f t="shared" si="1"/>
        <v>2022</v>
      </c>
      <c r="B9">
        <f t="shared" si="0"/>
        <v>87.6</v>
      </c>
      <c r="C9">
        <v>0.75</v>
      </c>
      <c r="D9">
        <v>1</v>
      </c>
      <c r="E9">
        <v>0.73</v>
      </c>
    </row>
    <row r="10" spans="1:5" x14ac:dyDescent="0.25">
      <c r="A10">
        <f t="shared" si="1"/>
        <v>2023</v>
      </c>
      <c r="B10">
        <f t="shared" si="0"/>
        <v>80.400000000000006</v>
      </c>
      <c r="C10">
        <v>0.73</v>
      </c>
      <c r="D10">
        <v>1</v>
      </c>
      <c r="E10">
        <v>0.67</v>
      </c>
    </row>
    <row r="11" spans="1:5" x14ac:dyDescent="0.25">
      <c r="A11">
        <f t="shared" si="1"/>
        <v>2024</v>
      </c>
      <c r="B11">
        <f t="shared" si="0"/>
        <v>74.400000000000006</v>
      </c>
      <c r="C11">
        <v>0.72</v>
      </c>
      <c r="D11">
        <v>1</v>
      </c>
      <c r="E11">
        <v>0.62</v>
      </c>
    </row>
    <row r="12" spans="1:5" x14ac:dyDescent="0.25">
      <c r="A12">
        <f t="shared" si="1"/>
        <v>2025</v>
      </c>
      <c r="B12">
        <f t="shared" si="0"/>
        <v>69</v>
      </c>
      <c r="C12">
        <v>0.7</v>
      </c>
      <c r="D12">
        <v>1</v>
      </c>
      <c r="E12">
        <v>0.57499999999999996</v>
      </c>
    </row>
    <row r="13" spans="1:5" x14ac:dyDescent="0.25">
      <c r="A13">
        <f t="shared" si="1"/>
        <v>2026</v>
      </c>
      <c r="B13">
        <f t="shared" si="0"/>
        <v>63</v>
      </c>
      <c r="C13">
        <v>0.68</v>
      </c>
      <c r="D13">
        <v>1</v>
      </c>
      <c r="E13">
        <v>0.52500000000000002</v>
      </c>
    </row>
    <row r="14" spans="1:5" x14ac:dyDescent="0.25">
      <c r="A14">
        <f t="shared" si="1"/>
        <v>2027</v>
      </c>
      <c r="B14">
        <f t="shared" si="0"/>
        <v>57.599999999999994</v>
      </c>
      <c r="C14">
        <v>0.67500000000000004</v>
      </c>
      <c r="D14">
        <v>1</v>
      </c>
      <c r="E14">
        <v>0.48</v>
      </c>
    </row>
    <row r="15" spans="1:5" x14ac:dyDescent="0.25">
      <c r="A15">
        <f t="shared" si="1"/>
        <v>2028</v>
      </c>
      <c r="B15">
        <f t="shared" si="0"/>
        <v>54</v>
      </c>
      <c r="C15">
        <v>0.66500000000000004</v>
      </c>
      <c r="D15">
        <v>1</v>
      </c>
      <c r="E15">
        <v>0.45</v>
      </c>
    </row>
    <row r="16" spans="1:5" x14ac:dyDescent="0.25">
      <c r="A16">
        <f t="shared" si="1"/>
        <v>2029</v>
      </c>
      <c r="B16">
        <f t="shared" si="0"/>
        <v>49.199999999999996</v>
      </c>
      <c r="C16">
        <v>0.65</v>
      </c>
      <c r="D16">
        <v>1</v>
      </c>
      <c r="E16">
        <v>0.41</v>
      </c>
    </row>
    <row r="17" spans="1:5" x14ac:dyDescent="0.25">
      <c r="A17">
        <f t="shared" si="1"/>
        <v>2030</v>
      </c>
      <c r="B17">
        <f t="shared" si="0"/>
        <v>45</v>
      </c>
      <c r="C17">
        <v>0.64</v>
      </c>
      <c r="D17">
        <v>1</v>
      </c>
      <c r="E17">
        <v>0.375</v>
      </c>
    </row>
    <row r="18" spans="1:5" x14ac:dyDescent="0.25">
      <c r="A18">
        <f t="shared" si="1"/>
        <v>2031</v>
      </c>
      <c r="B18">
        <f t="shared" si="0"/>
        <v>42</v>
      </c>
      <c r="C18">
        <v>0.63</v>
      </c>
      <c r="D18">
        <v>1</v>
      </c>
      <c r="E18">
        <v>0.35</v>
      </c>
    </row>
    <row r="19" spans="1:5" x14ac:dyDescent="0.25">
      <c r="A19">
        <f t="shared" si="1"/>
        <v>2032</v>
      </c>
      <c r="B19">
        <f t="shared" si="0"/>
        <v>38.4</v>
      </c>
      <c r="C19">
        <v>0.625</v>
      </c>
      <c r="D19">
        <v>1</v>
      </c>
      <c r="E19">
        <v>0.32</v>
      </c>
    </row>
    <row r="20" spans="1:5" x14ac:dyDescent="0.25">
      <c r="A20">
        <f t="shared" si="1"/>
        <v>2033</v>
      </c>
      <c r="B20">
        <f t="shared" si="0"/>
        <v>34.799999999999997</v>
      </c>
      <c r="C20">
        <v>0.61</v>
      </c>
      <c r="D20">
        <v>1</v>
      </c>
      <c r="E20">
        <v>0.28999999999999998</v>
      </c>
    </row>
    <row r="21" spans="1:5" x14ac:dyDescent="0.25">
      <c r="A21">
        <f t="shared" si="1"/>
        <v>2034</v>
      </c>
      <c r="B21">
        <f t="shared" si="0"/>
        <v>32.400000000000006</v>
      </c>
      <c r="C21">
        <v>0.59499999999999997</v>
      </c>
      <c r="D21">
        <v>1</v>
      </c>
      <c r="E21">
        <v>0.27</v>
      </c>
    </row>
    <row r="22" spans="1:5" x14ac:dyDescent="0.25">
      <c r="A22">
        <f t="shared" si="1"/>
        <v>2035</v>
      </c>
      <c r="B22">
        <f t="shared" si="0"/>
        <v>30</v>
      </c>
      <c r="C22">
        <v>0.58499999999999996</v>
      </c>
      <c r="D22">
        <v>1</v>
      </c>
      <c r="E22">
        <v>0.25</v>
      </c>
    </row>
    <row r="23" spans="1:5" x14ac:dyDescent="0.25">
      <c r="A23">
        <f t="shared" si="1"/>
        <v>2036</v>
      </c>
      <c r="B23">
        <f t="shared" si="0"/>
        <v>27.6</v>
      </c>
      <c r="C23">
        <v>0.57499999999999996</v>
      </c>
      <c r="D23">
        <v>1</v>
      </c>
      <c r="E23">
        <v>0.23</v>
      </c>
    </row>
    <row r="24" spans="1:5" x14ac:dyDescent="0.25">
      <c r="A24">
        <f t="shared" si="1"/>
        <v>2037</v>
      </c>
      <c r="B24">
        <f t="shared" si="0"/>
        <v>25.8</v>
      </c>
      <c r="C24">
        <v>0.56999999999999995</v>
      </c>
      <c r="D24">
        <v>1</v>
      </c>
      <c r="E24">
        <v>0.215</v>
      </c>
    </row>
    <row r="25" spans="1:5" x14ac:dyDescent="0.25">
      <c r="A25">
        <f t="shared" si="1"/>
        <v>2038</v>
      </c>
      <c r="B25">
        <f t="shared" si="0"/>
        <v>24</v>
      </c>
      <c r="C25">
        <v>0.56499999999999995</v>
      </c>
      <c r="D25">
        <v>1</v>
      </c>
      <c r="E25">
        <v>0.2</v>
      </c>
    </row>
    <row r="26" spans="1:5" x14ac:dyDescent="0.25">
      <c r="A26">
        <f t="shared" si="1"/>
        <v>2039</v>
      </c>
      <c r="B26">
        <f t="shared" si="0"/>
        <v>22.2</v>
      </c>
      <c r="C26">
        <v>0.55500000000000005</v>
      </c>
      <c r="D26">
        <v>1</v>
      </c>
      <c r="E26">
        <v>0.185</v>
      </c>
    </row>
    <row r="27" spans="1:5" x14ac:dyDescent="0.25">
      <c r="A27">
        <f t="shared" si="1"/>
        <v>2040</v>
      </c>
      <c r="B27">
        <f t="shared" si="0"/>
        <v>20.400000000000002</v>
      </c>
      <c r="C27">
        <v>0.55000000000000004</v>
      </c>
      <c r="D27">
        <v>1</v>
      </c>
      <c r="E27">
        <v>0.17</v>
      </c>
    </row>
    <row r="28" spans="1:5" x14ac:dyDescent="0.25">
      <c r="A28">
        <f t="shared" si="1"/>
        <v>2041</v>
      </c>
      <c r="B28">
        <f t="shared" si="0"/>
        <v>19.2</v>
      </c>
      <c r="C28">
        <v>0.54500000000000004</v>
      </c>
      <c r="D28">
        <v>1</v>
      </c>
      <c r="E28">
        <v>0.16</v>
      </c>
    </row>
    <row r="29" spans="1:5" x14ac:dyDescent="0.25">
      <c r="A29">
        <f t="shared" si="1"/>
        <v>2042</v>
      </c>
      <c r="B29">
        <f t="shared" si="0"/>
        <v>17.399999999999999</v>
      </c>
      <c r="C29">
        <v>0.54</v>
      </c>
      <c r="D29">
        <v>1</v>
      </c>
      <c r="E29">
        <v>0.14499999999999999</v>
      </c>
    </row>
    <row r="30" spans="1:5" x14ac:dyDescent="0.25">
      <c r="A30">
        <f t="shared" si="1"/>
        <v>2043</v>
      </c>
      <c r="B30">
        <f t="shared" si="0"/>
        <v>16.200000000000003</v>
      </c>
      <c r="C30">
        <v>0.53</v>
      </c>
      <c r="D30">
        <v>1</v>
      </c>
      <c r="E30">
        <v>0.13500000000000001</v>
      </c>
    </row>
    <row r="31" spans="1:5" x14ac:dyDescent="0.25">
      <c r="A31">
        <f t="shared" si="1"/>
        <v>2044</v>
      </c>
      <c r="B31">
        <f t="shared" si="0"/>
        <v>15</v>
      </c>
      <c r="C31">
        <v>0.52500000000000002</v>
      </c>
      <c r="D31">
        <v>1</v>
      </c>
      <c r="E31">
        <v>0.125</v>
      </c>
    </row>
    <row r="32" spans="1:5" x14ac:dyDescent="0.25">
      <c r="A32">
        <f t="shared" si="1"/>
        <v>2045</v>
      </c>
      <c r="B32">
        <f t="shared" si="0"/>
        <v>14.399999999999999</v>
      </c>
      <c r="C32">
        <v>0.52</v>
      </c>
      <c r="D32">
        <v>1</v>
      </c>
      <c r="E32">
        <v>0.12</v>
      </c>
    </row>
    <row r="33" spans="1:5" x14ac:dyDescent="0.25">
      <c r="A33">
        <f t="shared" si="1"/>
        <v>2046</v>
      </c>
      <c r="B33">
        <f t="shared" si="0"/>
        <v>12.6</v>
      </c>
      <c r="C33">
        <v>0.51500000000000001</v>
      </c>
      <c r="D33">
        <v>1</v>
      </c>
      <c r="E33">
        <v>0.105</v>
      </c>
    </row>
    <row r="34" spans="1:5" x14ac:dyDescent="0.25">
      <c r="A34">
        <f>A33+1</f>
        <v>2047</v>
      </c>
      <c r="B34">
        <f t="shared" si="0"/>
        <v>10.799999999999999</v>
      </c>
      <c r="C34">
        <v>0.51</v>
      </c>
      <c r="E34">
        <v>0.09</v>
      </c>
    </row>
    <row r="35" spans="1:5" x14ac:dyDescent="0.25">
      <c r="A35">
        <f t="shared" si="1"/>
        <v>2048</v>
      </c>
      <c r="B35">
        <f t="shared" si="0"/>
        <v>10.200000000000001</v>
      </c>
      <c r="C35">
        <v>0.5</v>
      </c>
      <c r="E35">
        <v>8.5000000000000006E-2</v>
      </c>
    </row>
    <row r="36" spans="1:5" x14ac:dyDescent="0.25">
      <c r="A36">
        <f t="shared" si="1"/>
        <v>2049</v>
      </c>
      <c r="B36">
        <f t="shared" si="0"/>
        <v>9.6</v>
      </c>
      <c r="C36">
        <v>0.495</v>
      </c>
      <c r="E36">
        <v>0.08</v>
      </c>
    </row>
    <row r="37" spans="1:5" x14ac:dyDescent="0.25">
      <c r="A37">
        <f t="shared" si="1"/>
        <v>2050</v>
      </c>
      <c r="B37">
        <f t="shared" si="0"/>
        <v>9</v>
      </c>
      <c r="C37">
        <v>0.49</v>
      </c>
      <c r="E37">
        <v>7.4999999999999997E-2</v>
      </c>
    </row>
    <row r="38" spans="1:5" x14ac:dyDescent="0.25">
      <c r="C38">
        <v>0.48499999999999999</v>
      </c>
    </row>
    <row r="39" spans="1:5" x14ac:dyDescent="0.25">
      <c r="C39">
        <v>0.48</v>
      </c>
    </row>
    <row r="40" spans="1:5" x14ac:dyDescent="0.25">
      <c r="C40">
        <v>0.47499999999999998</v>
      </c>
    </row>
    <row r="41" spans="1:5" x14ac:dyDescent="0.25">
      <c r="C41">
        <v>0.47499999999999998</v>
      </c>
    </row>
    <row r="42" spans="1:5" x14ac:dyDescent="0.25">
      <c r="C42">
        <v>0.47</v>
      </c>
    </row>
    <row r="43" spans="1:5" x14ac:dyDescent="0.25">
      <c r="C43">
        <v>0.47</v>
      </c>
    </row>
    <row r="44" spans="1:5" x14ac:dyDescent="0.25">
      <c r="C44">
        <v>0.46500000000000002</v>
      </c>
    </row>
    <row r="45" spans="1:5" x14ac:dyDescent="0.25">
      <c r="C45">
        <v>0.46500000000000002</v>
      </c>
    </row>
    <row r="46" spans="1:5" x14ac:dyDescent="0.25">
      <c r="C46">
        <v>0.46</v>
      </c>
    </row>
    <row r="47" spans="1:5" x14ac:dyDescent="0.25">
      <c r="C47">
        <v>0.46</v>
      </c>
    </row>
    <row r="48" spans="1:5" x14ac:dyDescent="0.25">
      <c r="C48">
        <v>0.45500000000000002</v>
      </c>
    </row>
    <row r="49" spans="3:3" x14ac:dyDescent="0.25">
      <c r="C49">
        <v>0.45500000000000002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D3F3-AAE6-41D5-941E-AE319B6CF3D6}">
  <dimension ref="A1:DA205"/>
  <sheetViews>
    <sheetView zoomScale="82" zoomScaleNormal="82" workbookViewId="0">
      <selection activeCell="Q13" sqref="Q13"/>
    </sheetView>
  </sheetViews>
  <sheetFormatPr defaultRowHeight="15" x14ac:dyDescent="0.25"/>
  <sheetData>
    <row r="1" spans="1:105" x14ac:dyDescent="0.25">
      <c r="A1" t="s">
        <v>1</v>
      </c>
    </row>
    <row r="2" spans="1:105" x14ac:dyDescent="0.25">
      <c r="DA2" t="s">
        <v>8</v>
      </c>
    </row>
    <row r="3" spans="1:105" x14ac:dyDescent="0.25">
      <c r="D3">
        <v>1950</v>
      </c>
      <c r="E3">
        <f>D3+1</f>
        <v>1951</v>
      </c>
      <c r="F3">
        <f t="shared" ref="F3:BQ3" si="0">E3+1</f>
        <v>1952</v>
      </c>
      <c r="G3">
        <f t="shared" si="0"/>
        <v>1953</v>
      </c>
      <c r="H3">
        <f t="shared" si="0"/>
        <v>1954</v>
      </c>
      <c r="I3">
        <f t="shared" si="0"/>
        <v>1955</v>
      </c>
      <c r="J3">
        <f t="shared" si="0"/>
        <v>1956</v>
      </c>
      <c r="K3">
        <f t="shared" si="0"/>
        <v>1957</v>
      </c>
      <c r="L3">
        <f t="shared" si="0"/>
        <v>1958</v>
      </c>
      <c r="M3">
        <f t="shared" si="0"/>
        <v>1959</v>
      </c>
      <c r="N3">
        <f t="shared" si="0"/>
        <v>1960</v>
      </c>
      <c r="O3">
        <f t="shared" si="0"/>
        <v>1961</v>
      </c>
      <c r="P3">
        <f t="shared" si="0"/>
        <v>1962</v>
      </c>
      <c r="Q3">
        <f t="shared" si="0"/>
        <v>1963</v>
      </c>
      <c r="R3">
        <f t="shared" si="0"/>
        <v>1964</v>
      </c>
      <c r="S3">
        <f t="shared" si="0"/>
        <v>1965</v>
      </c>
      <c r="T3">
        <f t="shared" si="0"/>
        <v>1966</v>
      </c>
      <c r="U3">
        <f t="shared" si="0"/>
        <v>1967</v>
      </c>
      <c r="V3">
        <f t="shared" si="0"/>
        <v>1968</v>
      </c>
      <c r="W3">
        <f t="shared" si="0"/>
        <v>1969</v>
      </c>
      <c r="X3">
        <f t="shared" si="0"/>
        <v>1970</v>
      </c>
      <c r="Y3">
        <f t="shared" si="0"/>
        <v>1971</v>
      </c>
      <c r="Z3">
        <f t="shared" si="0"/>
        <v>1972</v>
      </c>
      <c r="AA3">
        <f t="shared" si="0"/>
        <v>1973</v>
      </c>
      <c r="AB3">
        <f t="shared" si="0"/>
        <v>1974</v>
      </c>
      <c r="AC3">
        <f t="shared" si="0"/>
        <v>1975</v>
      </c>
      <c r="AD3">
        <f t="shared" si="0"/>
        <v>1976</v>
      </c>
      <c r="AE3">
        <f t="shared" si="0"/>
        <v>1977</v>
      </c>
      <c r="AF3">
        <f t="shared" si="0"/>
        <v>1978</v>
      </c>
      <c r="AG3">
        <f t="shared" si="0"/>
        <v>1979</v>
      </c>
      <c r="AH3">
        <f t="shared" si="0"/>
        <v>1980</v>
      </c>
      <c r="AI3">
        <f t="shared" si="0"/>
        <v>1981</v>
      </c>
      <c r="AJ3">
        <f t="shared" si="0"/>
        <v>1982</v>
      </c>
      <c r="AK3">
        <f t="shared" si="0"/>
        <v>1983</v>
      </c>
      <c r="AL3">
        <f t="shared" si="0"/>
        <v>1984</v>
      </c>
      <c r="AM3">
        <f t="shared" si="0"/>
        <v>1985</v>
      </c>
      <c r="AN3">
        <f t="shared" si="0"/>
        <v>1986</v>
      </c>
      <c r="AO3">
        <f t="shared" si="0"/>
        <v>1987</v>
      </c>
      <c r="AP3">
        <f t="shared" si="0"/>
        <v>1988</v>
      </c>
      <c r="AQ3">
        <f t="shared" si="0"/>
        <v>1989</v>
      </c>
      <c r="AR3">
        <f t="shared" si="0"/>
        <v>1990</v>
      </c>
      <c r="AS3">
        <f t="shared" si="0"/>
        <v>1991</v>
      </c>
      <c r="AT3">
        <f t="shared" si="0"/>
        <v>1992</v>
      </c>
      <c r="AU3">
        <f t="shared" si="0"/>
        <v>1993</v>
      </c>
      <c r="AV3">
        <f t="shared" si="0"/>
        <v>1994</v>
      </c>
      <c r="AW3">
        <f t="shared" si="0"/>
        <v>1995</v>
      </c>
      <c r="AX3">
        <f t="shared" si="0"/>
        <v>1996</v>
      </c>
      <c r="AY3">
        <f t="shared" si="0"/>
        <v>1997</v>
      </c>
      <c r="AZ3">
        <f t="shared" si="0"/>
        <v>1998</v>
      </c>
      <c r="BA3">
        <f t="shared" si="0"/>
        <v>1999</v>
      </c>
      <c r="BB3">
        <f t="shared" si="0"/>
        <v>2000</v>
      </c>
      <c r="BC3">
        <f t="shared" si="0"/>
        <v>2001</v>
      </c>
      <c r="BD3">
        <f t="shared" si="0"/>
        <v>2002</v>
      </c>
      <c r="BE3">
        <f t="shared" si="0"/>
        <v>2003</v>
      </c>
      <c r="BF3">
        <f t="shared" si="0"/>
        <v>2004</v>
      </c>
      <c r="BG3">
        <f t="shared" si="0"/>
        <v>2005</v>
      </c>
      <c r="BH3">
        <f t="shared" si="0"/>
        <v>2006</v>
      </c>
      <c r="BI3">
        <f>BH3+1</f>
        <v>2007</v>
      </c>
      <c r="BJ3">
        <f t="shared" si="0"/>
        <v>2008</v>
      </c>
      <c r="BK3">
        <f t="shared" si="0"/>
        <v>2009</v>
      </c>
      <c r="BL3">
        <f t="shared" si="0"/>
        <v>2010</v>
      </c>
      <c r="BM3">
        <f t="shared" si="0"/>
        <v>2011</v>
      </c>
      <c r="BN3">
        <f t="shared" si="0"/>
        <v>2012</v>
      </c>
      <c r="BO3">
        <f t="shared" si="0"/>
        <v>2013</v>
      </c>
      <c r="BP3">
        <f t="shared" si="0"/>
        <v>2014</v>
      </c>
      <c r="BQ3">
        <f t="shared" si="0"/>
        <v>2015</v>
      </c>
      <c r="BR3">
        <f t="shared" ref="BR3:CN3" si="1">BQ3+1</f>
        <v>2016</v>
      </c>
      <c r="BS3">
        <f t="shared" si="1"/>
        <v>2017</v>
      </c>
      <c r="BT3">
        <f t="shared" si="1"/>
        <v>2018</v>
      </c>
      <c r="BU3">
        <f t="shared" si="1"/>
        <v>2019</v>
      </c>
      <c r="BV3">
        <f t="shared" si="1"/>
        <v>2020</v>
      </c>
      <c r="BW3">
        <f t="shared" si="1"/>
        <v>2021</v>
      </c>
      <c r="BX3">
        <f t="shared" si="1"/>
        <v>2022</v>
      </c>
      <c r="BY3">
        <f t="shared" si="1"/>
        <v>2023</v>
      </c>
      <c r="BZ3">
        <f t="shared" si="1"/>
        <v>2024</v>
      </c>
      <c r="CA3">
        <f t="shared" si="1"/>
        <v>2025</v>
      </c>
      <c r="CB3">
        <f t="shared" si="1"/>
        <v>2026</v>
      </c>
      <c r="CC3">
        <f t="shared" si="1"/>
        <v>2027</v>
      </c>
      <c r="CD3">
        <f t="shared" si="1"/>
        <v>2028</v>
      </c>
      <c r="CE3">
        <f t="shared" si="1"/>
        <v>2029</v>
      </c>
      <c r="CF3">
        <f t="shared" si="1"/>
        <v>2030</v>
      </c>
      <c r="CG3">
        <f t="shared" si="1"/>
        <v>2031</v>
      </c>
      <c r="CH3">
        <f t="shared" si="1"/>
        <v>2032</v>
      </c>
      <c r="CI3">
        <f t="shared" si="1"/>
        <v>2033</v>
      </c>
      <c r="CJ3">
        <f t="shared" si="1"/>
        <v>2034</v>
      </c>
      <c r="CK3">
        <f t="shared" si="1"/>
        <v>2035</v>
      </c>
      <c r="CL3">
        <f t="shared" si="1"/>
        <v>2036</v>
      </c>
      <c r="CM3">
        <f t="shared" si="1"/>
        <v>2037</v>
      </c>
      <c r="CN3">
        <f t="shared" si="1"/>
        <v>2038</v>
      </c>
      <c r="CO3">
        <f>CN3+1</f>
        <v>2039</v>
      </c>
      <c r="CP3">
        <f t="shared" ref="CP3:CW3" si="2">CO3+1</f>
        <v>2040</v>
      </c>
      <c r="CQ3">
        <f t="shared" si="2"/>
        <v>2041</v>
      </c>
      <c r="CR3">
        <f t="shared" si="2"/>
        <v>2042</v>
      </c>
      <c r="CS3">
        <f t="shared" si="2"/>
        <v>2043</v>
      </c>
      <c r="CT3">
        <f t="shared" si="2"/>
        <v>2044</v>
      </c>
      <c r="CU3">
        <f t="shared" si="2"/>
        <v>2045</v>
      </c>
      <c r="CV3">
        <f t="shared" si="2"/>
        <v>2046</v>
      </c>
      <c r="CW3">
        <f t="shared" si="2"/>
        <v>2047</v>
      </c>
      <c r="CX3">
        <f>CW3+1</f>
        <v>2048</v>
      </c>
      <c r="CY3">
        <f t="shared" ref="CY3:CZ3" si="3">CX3+1</f>
        <v>2049</v>
      </c>
      <c r="CZ3">
        <f t="shared" si="3"/>
        <v>2050</v>
      </c>
      <c r="DA3" t="s">
        <v>11</v>
      </c>
    </row>
    <row r="5" spans="1:105" x14ac:dyDescent="0.25">
      <c r="A5">
        <v>1950</v>
      </c>
      <c r="B5">
        <v>1</v>
      </c>
      <c r="C5">
        <v>1</v>
      </c>
      <c r="D5">
        <v>9</v>
      </c>
      <c r="DA5">
        <f t="shared" ref="DA5:DA36" si="4">SUM(D5:CZ5)</f>
        <v>9</v>
      </c>
    </row>
    <row r="6" spans="1:105" x14ac:dyDescent="0.25">
      <c r="A6">
        <v>1951</v>
      </c>
      <c r="B6">
        <f>B5+1</f>
        <v>2</v>
      </c>
      <c r="C6" s="1">
        <v>0.875</v>
      </c>
      <c r="D6">
        <f>9*C6</f>
        <v>7.875</v>
      </c>
      <c r="E6">
        <v>9</v>
      </c>
      <c r="DA6">
        <f t="shared" si="4"/>
        <v>16.875</v>
      </c>
    </row>
    <row r="7" spans="1:105" x14ac:dyDescent="0.25">
      <c r="A7">
        <v>1952</v>
      </c>
      <c r="B7">
        <f t="shared" ref="B7:B70" si="5">B6+1</f>
        <v>3</v>
      </c>
      <c r="C7" s="1">
        <v>0.81</v>
      </c>
      <c r="D7">
        <f t="shared" ref="D7:D70" si="6">9*C7</f>
        <v>7.2900000000000009</v>
      </c>
      <c r="E7">
        <v>7.875</v>
      </c>
      <c r="F7">
        <v>9</v>
      </c>
      <c r="DA7">
        <f t="shared" si="4"/>
        <v>24.164999999999999</v>
      </c>
    </row>
    <row r="8" spans="1:105" x14ac:dyDescent="0.25">
      <c r="A8">
        <v>1953</v>
      </c>
      <c r="B8">
        <f t="shared" si="5"/>
        <v>4</v>
      </c>
      <c r="C8" s="1">
        <v>0.77500000000000002</v>
      </c>
      <c r="D8">
        <f t="shared" si="6"/>
        <v>6.9750000000000005</v>
      </c>
      <c r="E8">
        <v>7.2900000000000009</v>
      </c>
      <c r="F8">
        <v>7.875</v>
      </c>
      <c r="G8">
        <v>9</v>
      </c>
      <c r="DA8">
        <f t="shared" si="4"/>
        <v>31.14</v>
      </c>
    </row>
    <row r="9" spans="1:105" x14ac:dyDescent="0.25">
      <c r="A9">
        <v>1954</v>
      </c>
      <c r="B9">
        <f t="shared" si="5"/>
        <v>5</v>
      </c>
      <c r="C9" s="1">
        <v>0.75</v>
      </c>
      <c r="D9">
        <f t="shared" si="6"/>
        <v>6.75</v>
      </c>
      <c r="E9">
        <v>6.9750000000000005</v>
      </c>
      <c r="F9">
        <v>7.2900000000000009</v>
      </c>
      <c r="G9">
        <v>7.875</v>
      </c>
      <c r="H9">
        <v>10</v>
      </c>
      <c r="DA9">
        <f t="shared" si="4"/>
        <v>38.89</v>
      </c>
    </row>
    <row r="10" spans="1:105" x14ac:dyDescent="0.25">
      <c r="A10">
        <v>1955</v>
      </c>
      <c r="B10">
        <f t="shared" si="5"/>
        <v>6</v>
      </c>
      <c r="C10" s="1">
        <v>0.73</v>
      </c>
      <c r="D10">
        <f t="shared" si="6"/>
        <v>6.57</v>
      </c>
      <c r="E10">
        <v>6.75</v>
      </c>
      <c r="F10">
        <v>6.9750000000000005</v>
      </c>
      <c r="G10">
        <v>7.2900000000000009</v>
      </c>
      <c r="H10">
        <f t="shared" ref="H10:H41" si="7">10*C6</f>
        <v>8.75</v>
      </c>
      <c r="I10">
        <v>10</v>
      </c>
      <c r="DA10">
        <f t="shared" si="4"/>
        <v>46.335000000000001</v>
      </c>
    </row>
    <row r="11" spans="1:105" x14ac:dyDescent="0.25">
      <c r="A11">
        <v>1956</v>
      </c>
      <c r="B11">
        <f t="shared" si="5"/>
        <v>7</v>
      </c>
      <c r="C11" s="1">
        <v>0.72</v>
      </c>
      <c r="D11">
        <f t="shared" si="6"/>
        <v>6.4799999999999995</v>
      </c>
      <c r="E11">
        <v>6.57</v>
      </c>
      <c r="F11">
        <v>6.75</v>
      </c>
      <c r="G11">
        <v>6.9750000000000005</v>
      </c>
      <c r="H11">
        <f t="shared" si="7"/>
        <v>8.1000000000000014</v>
      </c>
      <c r="I11">
        <v>8.75</v>
      </c>
      <c r="J11">
        <v>10</v>
      </c>
      <c r="DA11">
        <f t="shared" si="4"/>
        <v>53.625</v>
      </c>
    </row>
    <row r="12" spans="1:105" x14ac:dyDescent="0.25">
      <c r="A12">
        <v>1957</v>
      </c>
      <c r="B12">
        <f t="shared" si="5"/>
        <v>8</v>
      </c>
      <c r="C12" s="1">
        <v>0.7</v>
      </c>
      <c r="D12">
        <f t="shared" si="6"/>
        <v>6.3</v>
      </c>
      <c r="E12">
        <v>6.4799999999999995</v>
      </c>
      <c r="F12">
        <v>6.57</v>
      </c>
      <c r="G12">
        <v>6.75</v>
      </c>
      <c r="H12">
        <f t="shared" si="7"/>
        <v>7.75</v>
      </c>
      <c r="I12">
        <v>8.1000000000000014</v>
      </c>
      <c r="J12">
        <v>8.75</v>
      </c>
      <c r="K12">
        <v>10</v>
      </c>
      <c r="DA12">
        <f t="shared" si="4"/>
        <v>60.7</v>
      </c>
    </row>
    <row r="13" spans="1:105" x14ac:dyDescent="0.25">
      <c r="A13">
        <v>1958</v>
      </c>
      <c r="B13">
        <f t="shared" si="5"/>
        <v>9</v>
      </c>
      <c r="C13" s="1">
        <v>0.68</v>
      </c>
      <c r="D13">
        <f t="shared" si="6"/>
        <v>6.12</v>
      </c>
      <c r="E13">
        <v>6.3</v>
      </c>
      <c r="F13">
        <v>6.4799999999999995</v>
      </c>
      <c r="G13">
        <v>6.57</v>
      </c>
      <c r="H13">
        <f t="shared" si="7"/>
        <v>7.5</v>
      </c>
      <c r="I13">
        <v>7.75</v>
      </c>
      <c r="J13">
        <v>8.1000000000000014</v>
      </c>
      <c r="K13">
        <v>8.75</v>
      </c>
      <c r="L13">
        <v>10</v>
      </c>
      <c r="DA13">
        <f t="shared" si="4"/>
        <v>67.569999999999993</v>
      </c>
    </row>
    <row r="14" spans="1:105" x14ac:dyDescent="0.25">
      <c r="A14">
        <v>1959</v>
      </c>
      <c r="B14">
        <f t="shared" si="5"/>
        <v>10</v>
      </c>
      <c r="C14" s="1">
        <v>0.67500000000000004</v>
      </c>
      <c r="D14">
        <f t="shared" si="6"/>
        <v>6.0750000000000002</v>
      </c>
      <c r="E14">
        <v>6.12</v>
      </c>
      <c r="F14">
        <v>6.3</v>
      </c>
      <c r="G14">
        <v>6.4799999999999995</v>
      </c>
      <c r="H14">
        <f t="shared" si="7"/>
        <v>7.3</v>
      </c>
      <c r="I14">
        <v>7.5</v>
      </c>
      <c r="J14">
        <v>7.75</v>
      </c>
      <c r="K14">
        <v>8.1000000000000014</v>
      </c>
      <c r="L14">
        <v>8.75</v>
      </c>
      <c r="M14">
        <v>10</v>
      </c>
      <c r="DA14">
        <f t="shared" si="4"/>
        <v>74.375</v>
      </c>
    </row>
    <row r="15" spans="1:105" x14ac:dyDescent="0.25">
      <c r="A15">
        <v>1960</v>
      </c>
      <c r="B15">
        <f t="shared" si="5"/>
        <v>11</v>
      </c>
      <c r="C15" s="1">
        <v>0.66500000000000004</v>
      </c>
      <c r="D15">
        <f t="shared" si="6"/>
        <v>5.9850000000000003</v>
      </c>
      <c r="E15">
        <v>6.0750000000000002</v>
      </c>
      <c r="F15">
        <v>6.12</v>
      </c>
      <c r="G15">
        <v>6.3</v>
      </c>
      <c r="H15">
        <f t="shared" si="7"/>
        <v>7.1999999999999993</v>
      </c>
      <c r="I15">
        <v>7.3</v>
      </c>
      <c r="J15">
        <v>7.5</v>
      </c>
      <c r="K15">
        <v>7.75</v>
      </c>
      <c r="L15">
        <v>8.1000000000000014</v>
      </c>
      <c r="M15">
        <v>8.75</v>
      </c>
      <c r="N15">
        <v>11.21</v>
      </c>
      <c r="DA15">
        <f t="shared" si="4"/>
        <v>82.289999999999992</v>
      </c>
    </row>
    <row r="16" spans="1:105" x14ac:dyDescent="0.25">
      <c r="A16">
        <v>1961</v>
      </c>
      <c r="B16">
        <f t="shared" si="5"/>
        <v>12</v>
      </c>
      <c r="C16" s="1">
        <v>0.65</v>
      </c>
      <c r="D16">
        <f t="shared" si="6"/>
        <v>5.8500000000000005</v>
      </c>
      <c r="E16">
        <v>5.9850000000000003</v>
      </c>
      <c r="F16">
        <v>6.0750000000000002</v>
      </c>
      <c r="G16">
        <v>6.12</v>
      </c>
      <c r="H16">
        <f t="shared" si="7"/>
        <v>7</v>
      </c>
      <c r="I16">
        <v>7.1999999999999993</v>
      </c>
      <c r="J16">
        <v>7.3</v>
      </c>
      <c r="K16">
        <v>7.5</v>
      </c>
      <c r="L16">
        <v>7.75</v>
      </c>
      <c r="M16">
        <v>8.1000000000000014</v>
      </c>
      <c r="N16" s="1">
        <f t="shared" ref="N16:N47" si="8">11.21*C6</f>
        <v>9.8087499999999999</v>
      </c>
      <c r="O16">
        <v>11.54</v>
      </c>
      <c r="DA16">
        <f t="shared" si="4"/>
        <v>90.228749999999991</v>
      </c>
    </row>
    <row r="17" spans="1:105" x14ac:dyDescent="0.25">
      <c r="A17">
        <v>1962</v>
      </c>
      <c r="B17">
        <f t="shared" si="5"/>
        <v>13</v>
      </c>
      <c r="C17" s="1">
        <v>0.64</v>
      </c>
      <c r="D17">
        <f t="shared" si="6"/>
        <v>5.76</v>
      </c>
      <c r="E17">
        <v>5.8500000000000005</v>
      </c>
      <c r="F17">
        <v>5.9850000000000003</v>
      </c>
      <c r="G17">
        <v>6.0750000000000002</v>
      </c>
      <c r="H17">
        <f t="shared" si="7"/>
        <v>6.8000000000000007</v>
      </c>
      <c r="I17">
        <v>7</v>
      </c>
      <c r="J17">
        <v>7.1999999999999993</v>
      </c>
      <c r="K17">
        <v>7.3</v>
      </c>
      <c r="L17">
        <v>7.5</v>
      </c>
      <c r="M17">
        <v>7.75</v>
      </c>
      <c r="N17" s="1">
        <f t="shared" si="8"/>
        <v>9.0801000000000016</v>
      </c>
      <c r="O17" s="1">
        <f t="shared" ref="O17:O48" si="9">11.54*C6</f>
        <v>10.0975</v>
      </c>
      <c r="P17">
        <v>11.76</v>
      </c>
      <c r="DA17">
        <f t="shared" si="4"/>
        <v>98.157600000000002</v>
      </c>
    </row>
    <row r="18" spans="1:105" x14ac:dyDescent="0.25">
      <c r="A18">
        <v>1963</v>
      </c>
      <c r="B18">
        <f t="shared" si="5"/>
        <v>14</v>
      </c>
      <c r="C18" s="1">
        <v>0.63</v>
      </c>
      <c r="D18">
        <f t="shared" si="6"/>
        <v>5.67</v>
      </c>
      <c r="E18">
        <v>5.76</v>
      </c>
      <c r="F18">
        <v>5.8500000000000005</v>
      </c>
      <c r="G18">
        <v>5.9850000000000003</v>
      </c>
      <c r="H18">
        <f t="shared" si="7"/>
        <v>6.75</v>
      </c>
      <c r="I18">
        <v>6.8000000000000007</v>
      </c>
      <c r="J18">
        <v>7</v>
      </c>
      <c r="K18">
        <v>7.1999999999999993</v>
      </c>
      <c r="L18">
        <v>7.3</v>
      </c>
      <c r="M18">
        <v>7.5</v>
      </c>
      <c r="N18" s="1">
        <f t="shared" si="8"/>
        <v>8.6877500000000012</v>
      </c>
      <c r="O18" s="1">
        <f t="shared" si="9"/>
        <v>9.3474000000000004</v>
      </c>
      <c r="P18" s="1">
        <f t="shared" ref="P18:P49" si="10">11.76*C6</f>
        <v>10.29</v>
      </c>
      <c r="Q18">
        <v>12.23</v>
      </c>
      <c r="DA18">
        <f t="shared" si="4"/>
        <v>106.37014999999998</v>
      </c>
    </row>
    <row r="19" spans="1:105" x14ac:dyDescent="0.25">
      <c r="A19">
        <v>1964</v>
      </c>
      <c r="B19">
        <f t="shared" si="5"/>
        <v>15</v>
      </c>
      <c r="C19" s="1">
        <v>0.625</v>
      </c>
      <c r="D19">
        <f t="shared" si="6"/>
        <v>5.625</v>
      </c>
      <c r="E19">
        <v>5.67</v>
      </c>
      <c r="F19">
        <v>5.76</v>
      </c>
      <c r="G19">
        <v>5.8500000000000005</v>
      </c>
      <c r="H19">
        <f t="shared" si="7"/>
        <v>6.65</v>
      </c>
      <c r="I19">
        <v>6.75</v>
      </c>
      <c r="J19">
        <v>6.8000000000000007</v>
      </c>
      <c r="K19">
        <v>7</v>
      </c>
      <c r="L19">
        <v>7.1999999999999993</v>
      </c>
      <c r="M19">
        <v>7.3</v>
      </c>
      <c r="N19" s="1">
        <f t="shared" si="8"/>
        <v>8.4075000000000006</v>
      </c>
      <c r="O19" s="1">
        <f t="shared" si="9"/>
        <v>8.9435000000000002</v>
      </c>
      <c r="P19" s="1">
        <f t="shared" si="10"/>
        <v>9.5256000000000007</v>
      </c>
      <c r="Q19" s="1">
        <f t="shared" ref="Q19:Q50" si="11">12.23*C6</f>
        <v>10.70125</v>
      </c>
      <c r="R19">
        <v>13.1</v>
      </c>
      <c r="DA19">
        <f t="shared" si="4"/>
        <v>115.28285</v>
      </c>
    </row>
    <row r="20" spans="1:105" x14ac:dyDescent="0.25">
      <c r="A20">
        <v>1965</v>
      </c>
      <c r="B20">
        <f t="shared" si="5"/>
        <v>16</v>
      </c>
      <c r="C20" s="1">
        <v>0.61</v>
      </c>
      <c r="D20">
        <f t="shared" si="6"/>
        <v>5.49</v>
      </c>
      <c r="E20">
        <v>5.625</v>
      </c>
      <c r="F20">
        <v>5.67</v>
      </c>
      <c r="G20">
        <v>5.76</v>
      </c>
      <c r="H20">
        <f t="shared" si="7"/>
        <v>6.5</v>
      </c>
      <c r="I20">
        <v>6.65</v>
      </c>
      <c r="J20">
        <v>6.75</v>
      </c>
      <c r="K20">
        <v>6.8000000000000007</v>
      </c>
      <c r="L20">
        <v>7</v>
      </c>
      <c r="M20">
        <v>7.1999999999999993</v>
      </c>
      <c r="N20" s="1">
        <f t="shared" si="8"/>
        <v>8.1833000000000009</v>
      </c>
      <c r="O20" s="1">
        <f t="shared" si="9"/>
        <v>8.6549999999999994</v>
      </c>
      <c r="P20" s="1">
        <f t="shared" si="10"/>
        <v>9.1140000000000008</v>
      </c>
      <c r="Q20" s="1">
        <f t="shared" si="11"/>
        <v>9.9063000000000017</v>
      </c>
      <c r="R20" s="1">
        <f t="shared" ref="R20:R51" si="12">13.1*C6</f>
        <v>11.4625</v>
      </c>
      <c r="S20">
        <v>13.69</v>
      </c>
      <c r="DA20">
        <f t="shared" si="4"/>
        <v>124.45610000000002</v>
      </c>
    </row>
    <row r="21" spans="1:105" x14ac:dyDescent="0.25">
      <c r="A21">
        <v>1966</v>
      </c>
      <c r="B21">
        <f t="shared" si="5"/>
        <v>17</v>
      </c>
      <c r="C21" s="1">
        <v>0.59499999999999997</v>
      </c>
      <c r="D21">
        <f t="shared" si="6"/>
        <v>5.3549999999999995</v>
      </c>
      <c r="E21">
        <v>5.49</v>
      </c>
      <c r="F21">
        <v>5.625</v>
      </c>
      <c r="G21">
        <v>5.67</v>
      </c>
      <c r="H21">
        <f t="shared" si="7"/>
        <v>6.4</v>
      </c>
      <c r="I21">
        <v>6.5</v>
      </c>
      <c r="J21">
        <v>6.65</v>
      </c>
      <c r="K21">
        <v>6.75</v>
      </c>
      <c r="L21">
        <v>6.8000000000000007</v>
      </c>
      <c r="M21">
        <v>7</v>
      </c>
      <c r="N21" s="1">
        <f t="shared" si="8"/>
        <v>8.071200000000001</v>
      </c>
      <c r="O21" s="1">
        <f t="shared" si="9"/>
        <v>8.424199999999999</v>
      </c>
      <c r="P21" s="1">
        <f t="shared" si="10"/>
        <v>8.82</v>
      </c>
      <c r="Q21" s="1">
        <f t="shared" si="11"/>
        <v>9.478250000000001</v>
      </c>
      <c r="R21" s="1">
        <f t="shared" si="12"/>
        <v>10.611000000000001</v>
      </c>
      <c r="S21" s="1">
        <f t="shared" ref="S21:S52" si="13">13.69*C6</f>
        <v>11.97875</v>
      </c>
      <c r="T21">
        <v>14.01</v>
      </c>
      <c r="DA21">
        <f t="shared" si="4"/>
        <v>133.63339999999999</v>
      </c>
    </row>
    <row r="22" spans="1:105" x14ac:dyDescent="0.25">
      <c r="A22">
        <v>1967</v>
      </c>
      <c r="B22">
        <f t="shared" si="5"/>
        <v>18</v>
      </c>
      <c r="C22" s="1">
        <v>0.58499999999999996</v>
      </c>
      <c r="D22">
        <f t="shared" si="6"/>
        <v>5.2649999999999997</v>
      </c>
      <c r="E22">
        <v>5.3549999999999995</v>
      </c>
      <c r="F22">
        <v>5.49</v>
      </c>
      <c r="G22">
        <v>5.625</v>
      </c>
      <c r="H22">
        <f t="shared" si="7"/>
        <v>6.3</v>
      </c>
      <c r="I22">
        <v>6.4</v>
      </c>
      <c r="J22">
        <v>6.5</v>
      </c>
      <c r="K22">
        <v>6.65</v>
      </c>
      <c r="L22">
        <v>6.75</v>
      </c>
      <c r="M22">
        <v>6.8000000000000007</v>
      </c>
      <c r="N22" s="1">
        <f t="shared" si="8"/>
        <v>7.8470000000000004</v>
      </c>
      <c r="O22" s="1">
        <f t="shared" si="9"/>
        <v>8.3087999999999997</v>
      </c>
      <c r="P22" s="1">
        <f t="shared" si="10"/>
        <v>8.5847999999999995</v>
      </c>
      <c r="Q22" s="1">
        <f t="shared" si="11"/>
        <v>9.1724999999999994</v>
      </c>
      <c r="R22" s="1">
        <f t="shared" si="12"/>
        <v>10.1525</v>
      </c>
      <c r="S22" s="1">
        <f t="shared" si="13"/>
        <v>11.088900000000001</v>
      </c>
      <c r="T22" s="1">
        <f t="shared" ref="T22:T53" si="14">14.1*C6</f>
        <v>12.3375</v>
      </c>
      <c r="U22">
        <v>13.64</v>
      </c>
      <c r="DA22">
        <f t="shared" si="4"/>
        <v>142.267</v>
      </c>
    </row>
    <row r="23" spans="1:105" x14ac:dyDescent="0.25">
      <c r="A23">
        <v>1968</v>
      </c>
      <c r="B23">
        <f t="shared" si="5"/>
        <v>19</v>
      </c>
      <c r="C23" s="1">
        <v>0.57499999999999996</v>
      </c>
      <c r="D23">
        <f t="shared" si="6"/>
        <v>5.1749999999999998</v>
      </c>
      <c r="E23">
        <v>5.2649999999999997</v>
      </c>
      <c r="F23">
        <v>5.3549999999999995</v>
      </c>
      <c r="G23">
        <v>5.49</v>
      </c>
      <c r="H23">
        <f t="shared" si="7"/>
        <v>6.25</v>
      </c>
      <c r="I23">
        <v>6.3</v>
      </c>
      <c r="J23">
        <v>6.4</v>
      </c>
      <c r="K23">
        <v>6.5</v>
      </c>
      <c r="L23">
        <v>6.65</v>
      </c>
      <c r="M23">
        <v>6.75</v>
      </c>
      <c r="N23" s="1">
        <f t="shared" si="8"/>
        <v>7.6228000000000007</v>
      </c>
      <c r="O23" s="1">
        <f t="shared" si="9"/>
        <v>8.0779999999999994</v>
      </c>
      <c r="P23" s="1">
        <f t="shared" si="10"/>
        <v>8.4672000000000001</v>
      </c>
      <c r="Q23" s="1">
        <f t="shared" si="11"/>
        <v>8.9278999999999993</v>
      </c>
      <c r="R23" s="1">
        <f t="shared" si="12"/>
        <v>9.8249999999999993</v>
      </c>
      <c r="S23" s="1">
        <f t="shared" si="13"/>
        <v>10.60975</v>
      </c>
      <c r="T23" s="1">
        <f t="shared" si="14"/>
        <v>11.421000000000001</v>
      </c>
      <c r="U23" s="1">
        <f t="shared" ref="U23:U54" si="15">13.64*C6</f>
        <v>11.935</v>
      </c>
      <c r="V23">
        <v>13.48</v>
      </c>
      <c r="DA23">
        <f t="shared" si="4"/>
        <v>150.50164999999998</v>
      </c>
    </row>
    <row r="24" spans="1:105" x14ac:dyDescent="0.25">
      <c r="A24">
        <v>1969</v>
      </c>
      <c r="B24">
        <f t="shared" si="5"/>
        <v>20</v>
      </c>
      <c r="C24" s="1">
        <v>0.56999999999999995</v>
      </c>
      <c r="D24">
        <f t="shared" si="6"/>
        <v>5.13</v>
      </c>
      <c r="E24">
        <v>5.1749999999999998</v>
      </c>
      <c r="F24">
        <v>5.2649999999999997</v>
      </c>
      <c r="G24">
        <v>5.3549999999999995</v>
      </c>
      <c r="H24">
        <f t="shared" si="7"/>
        <v>6.1</v>
      </c>
      <c r="I24">
        <v>6.25</v>
      </c>
      <c r="J24">
        <v>6.3</v>
      </c>
      <c r="K24">
        <v>6.4</v>
      </c>
      <c r="L24">
        <v>6.5</v>
      </c>
      <c r="M24">
        <v>6.65</v>
      </c>
      <c r="N24" s="1">
        <f t="shared" si="8"/>
        <v>7.5667500000000008</v>
      </c>
      <c r="O24" s="1">
        <f t="shared" si="9"/>
        <v>7.8472</v>
      </c>
      <c r="P24" s="1">
        <f t="shared" si="10"/>
        <v>8.2319999999999993</v>
      </c>
      <c r="Q24" s="1">
        <f t="shared" si="11"/>
        <v>8.8056000000000001</v>
      </c>
      <c r="R24" s="1">
        <f t="shared" si="12"/>
        <v>9.5629999999999988</v>
      </c>
      <c r="S24" s="1">
        <f t="shared" si="13"/>
        <v>10.2675</v>
      </c>
      <c r="T24" s="1">
        <f t="shared" si="14"/>
        <v>10.9275</v>
      </c>
      <c r="U24" s="1">
        <f t="shared" si="15"/>
        <v>11.048400000000001</v>
      </c>
      <c r="V24" s="1">
        <f t="shared" ref="V24:V55" si="16">13.48*C6</f>
        <v>11.795</v>
      </c>
      <c r="W24">
        <v>14.27</v>
      </c>
      <c r="DA24">
        <f t="shared" si="4"/>
        <v>159.44794999999999</v>
      </c>
    </row>
    <row r="25" spans="1:105" x14ac:dyDescent="0.25">
      <c r="A25">
        <v>1970</v>
      </c>
      <c r="B25">
        <f t="shared" si="5"/>
        <v>21</v>
      </c>
      <c r="C25" s="1">
        <v>0.56499999999999995</v>
      </c>
      <c r="D25">
        <f t="shared" si="6"/>
        <v>5.0849999999999991</v>
      </c>
      <c r="E25">
        <v>5.13</v>
      </c>
      <c r="F25">
        <v>5.1749999999999998</v>
      </c>
      <c r="G25">
        <v>5.2649999999999997</v>
      </c>
      <c r="H25">
        <f t="shared" si="7"/>
        <v>5.9499999999999993</v>
      </c>
      <c r="I25">
        <v>6.1</v>
      </c>
      <c r="J25">
        <v>6.25</v>
      </c>
      <c r="K25">
        <v>6.3</v>
      </c>
      <c r="L25">
        <v>6.4</v>
      </c>
      <c r="M25">
        <v>6.5</v>
      </c>
      <c r="N25" s="1">
        <f t="shared" si="8"/>
        <v>7.4546500000000009</v>
      </c>
      <c r="O25" s="1">
        <f t="shared" si="9"/>
        <v>7.7895000000000003</v>
      </c>
      <c r="P25" s="1">
        <f t="shared" si="10"/>
        <v>7.9968000000000004</v>
      </c>
      <c r="Q25" s="1">
        <f t="shared" si="11"/>
        <v>8.5609999999999999</v>
      </c>
      <c r="R25" s="1">
        <f t="shared" si="12"/>
        <v>9.4319999999999986</v>
      </c>
      <c r="S25" s="1">
        <f t="shared" si="13"/>
        <v>9.9936999999999987</v>
      </c>
      <c r="T25" s="1">
        <f t="shared" si="14"/>
        <v>10.574999999999999</v>
      </c>
      <c r="U25" s="1">
        <f t="shared" si="15"/>
        <v>10.571000000000002</v>
      </c>
      <c r="V25" s="1">
        <f t="shared" si="16"/>
        <v>10.918800000000001</v>
      </c>
      <c r="W25" s="1">
        <f t="shared" ref="W25:W56" si="17">14.27*C6</f>
        <v>12.48625</v>
      </c>
      <c r="X25">
        <v>14.19</v>
      </c>
      <c r="DA25">
        <f t="shared" si="4"/>
        <v>168.12370000000004</v>
      </c>
    </row>
    <row r="26" spans="1:105" x14ac:dyDescent="0.25">
      <c r="A26">
        <v>1971</v>
      </c>
      <c r="B26">
        <f t="shared" si="5"/>
        <v>22</v>
      </c>
      <c r="C26" s="1">
        <v>0.55500000000000005</v>
      </c>
      <c r="D26">
        <f t="shared" si="6"/>
        <v>4.9950000000000001</v>
      </c>
      <c r="E26">
        <v>5.0849999999999991</v>
      </c>
      <c r="F26">
        <v>5.13</v>
      </c>
      <c r="G26">
        <v>5.1749999999999998</v>
      </c>
      <c r="H26">
        <f t="shared" si="7"/>
        <v>5.85</v>
      </c>
      <c r="I26">
        <v>5.9499999999999993</v>
      </c>
      <c r="J26">
        <v>6.1</v>
      </c>
      <c r="K26">
        <v>6.25</v>
      </c>
      <c r="L26">
        <v>6.3</v>
      </c>
      <c r="M26">
        <v>6.4</v>
      </c>
      <c r="N26" s="1">
        <f t="shared" si="8"/>
        <v>7.2865000000000011</v>
      </c>
      <c r="O26" s="1">
        <f t="shared" si="9"/>
        <v>7.6741000000000001</v>
      </c>
      <c r="P26" s="1">
        <f t="shared" si="10"/>
        <v>7.9380000000000006</v>
      </c>
      <c r="Q26" s="1">
        <f t="shared" si="11"/>
        <v>8.3164000000000016</v>
      </c>
      <c r="R26" s="1">
        <f t="shared" si="12"/>
        <v>9.17</v>
      </c>
      <c r="S26" s="1">
        <f t="shared" si="13"/>
        <v>9.8567999999999998</v>
      </c>
      <c r="T26" s="1">
        <f t="shared" si="14"/>
        <v>10.292999999999999</v>
      </c>
      <c r="U26" s="1">
        <f t="shared" si="15"/>
        <v>10.23</v>
      </c>
      <c r="V26" s="1">
        <f t="shared" si="16"/>
        <v>10.447000000000001</v>
      </c>
      <c r="W26" s="1">
        <f t="shared" si="17"/>
        <v>11.5587</v>
      </c>
      <c r="X26" s="1">
        <f t="shared" ref="X26:X57" si="18">14.19*C6</f>
        <v>12.41625</v>
      </c>
      <c r="Y26">
        <v>15.06</v>
      </c>
      <c r="DA26">
        <f t="shared" si="4"/>
        <v>177.48174999999998</v>
      </c>
    </row>
    <row r="27" spans="1:105" x14ac:dyDescent="0.25">
      <c r="A27">
        <v>1972</v>
      </c>
      <c r="B27">
        <f t="shared" si="5"/>
        <v>23</v>
      </c>
      <c r="C27" s="1">
        <v>0.55000000000000004</v>
      </c>
      <c r="D27">
        <f t="shared" si="6"/>
        <v>4.95</v>
      </c>
      <c r="E27">
        <v>4.9950000000000001</v>
      </c>
      <c r="F27">
        <v>5.0849999999999991</v>
      </c>
      <c r="G27">
        <v>5.13</v>
      </c>
      <c r="H27">
        <f t="shared" si="7"/>
        <v>5.75</v>
      </c>
      <c r="I27">
        <v>5.85</v>
      </c>
      <c r="J27">
        <v>5.9499999999999993</v>
      </c>
      <c r="K27">
        <v>6.1</v>
      </c>
      <c r="L27">
        <v>6.25</v>
      </c>
      <c r="M27">
        <v>6.3</v>
      </c>
      <c r="N27" s="1">
        <f t="shared" si="8"/>
        <v>7.1744000000000003</v>
      </c>
      <c r="O27" s="1">
        <f t="shared" si="9"/>
        <v>7.5009999999999994</v>
      </c>
      <c r="P27" s="1">
        <f t="shared" si="10"/>
        <v>7.8204000000000002</v>
      </c>
      <c r="Q27" s="1">
        <f t="shared" si="11"/>
        <v>8.2552500000000002</v>
      </c>
      <c r="R27" s="1">
        <f t="shared" si="12"/>
        <v>8.9080000000000013</v>
      </c>
      <c r="S27" s="1">
        <f t="shared" si="13"/>
        <v>9.5829999999999984</v>
      </c>
      <c r="T27" s="1">
        <f t="shared" si="14"/>
        <v>10.151999999999999</v>
      </c>
      <c r="U27" s="1">
        <f t="shared" si="15"/>
        <v>9.9572000000000003</v>
      </c>
      <c r="V27" s="1">
        <f t="shared" si="16"/>
        <v>10.11</v>
      </c>
      <c r="W27" s="1">
        <f t="shared" si="17"/>
        <v>11.05925</v>
      </c>
      <c r="X27" s="1">
        <f t="shared" si="18"/>
        <v>11.4939</v>
      </c>
      <c r="Y27" s="1">
        <f t="shared" ref="Y27:Y58" si="19">15.06*C6</f>
        <v>13.1775</v>
      </c>
      <c r="Z27">
        <v>16.190000000000001</v>
      </c>
      <c r="DA27">
        <f t="shared" si="4"/>
        <v>187.74190000000002</v>
      </c>
    </row>
    <row r="28" spans="1:105" x14ac:dyDescent="0.25">
      <c r="A28">
        <v>1973</v>
      </c>
      <c r="B28">
        <f t="shared" si="5"/>
        <v>24</v>
      </c>
      <c r="C28" s="1">
        <v>0.54500000000000004</v>
      </c>
      <c r="D28">
        <f t="shared" si="6"/>
        <v>4.9050000000000002</v>
      </c>
      <c r="E28">
        <v>4.95</v>
      </c>
      <c r="F28">
        <v>4.9950000000000001</v>
      </c>
      <c r="G28">
        <v>5.0849999999999991</v>
      </c>
      <c r="H28">
        <f t="shared" si="7"/>
        <v>5.6999999999999993</v>
      </c>
      <c r="I28">
        <v>5.75</v>
      </c>
      <c r="J28">
        <v>5.85</v>
      </c>
      <c r="K28">
        <v>5.9499999999999993</v>
      </c>
      <c r="L28">
        <v>6.1</v>
      </c>
      <c r="M28">
        <v>6.25</v>
      </c>
      <c r="N28" s="1">
        <f t="shared" si="8"/>
        <v>7.0623000000000005</v>
      </c>
      <c r="O28" s="1">
        <f t="shared" si="9"/>
        <v>7.3855999999999993</v>
      </c>
      <c r="P28" s="1">
        <f t="shared" si="10"/>
        <v>7.6440000000000001</v>
      </c>
      <c r="Q28" s="1">
        <f t="shared" si="11"/>
        <v>8.132950000000001</v>
      </c>
      <c r="R28" s="1">
        <f t="shared" si="12"/>
        <v>8.8425000000000011</v>
      </c>
      <c r="S28" s="1">
        <f t="shared" si="13"/>
        <v>9.3092000000000006</v>
      </c>
      <c r="T28" s="1">
        <f t="shared" si="14"/>
        <v>9.8699999999999992</v>
      </c>
      <c r="U28" s="1">
        <f t="shared" si="15"/>
        <v>9.8208000000000002</v>
      </c>
      <c r="V28" s="1">
        <f t="shared" si="16"/>
        <v>9.8404000000000007</v>
      </c>
      <c r="W28" s="1">
        <f t="shared" si="17"/>
        <v>10.702500000000001</v>
      </c>
      <c r="X28" s="1">
        <f t="shared" si="18"/>
        <v>10.997249999999999</v>
      </c>
      <c r="Y28" s="1">
        <f t="shared" si="19"/>
        <v>12.198600000000001</v>
      </c>
      <c r="Z28" s="1">
        <f t="shared" ref="Z28:Z59" si="20">16.19*C6</f>
        <v>14.166250000000002</v>
      </c>
      <c r="AA28">
        <v>18.2</v>
      </c>
      <c r="DA28">
        <f t="shared" si="4"/>
        <v>199.70735000000002</v>
      </c>
    </row>
    <row r="29" spans="1:105" x14ac:dyDescent="0.25">
      <c r="A29">
        <v>1974</v>
      </c>
      <c r="B29">
        <f t="shared" si="5"/>
        <v>25</v>
      </c>
      <c r="C29" s="1">
        <v>0.54</v>
      </c>
      <c r="D29">
        <f t="shared" si="6"/>
        <v>4.8600000000000003</v>
      </c>
      <c r="E29">
        <v>4.9050000000000002</v>
      </c>
      <c r="F29">
        <v>4.95</v>
      </c>
      <c r="G29">
        <v>4.9950000000000001</v>
      </c>
      <c r="H29">
        <f t="shared" si="7"/>
        <v>5.6499999999999995</v>
      </c>
      <c r="I29">
        <v>5.6999999999999993</v>
      </c>
      <c r="J29">
        <v>5.75</v>
      </c>
      <c r="K29">
        <v>5.85</v>
      </c>
      <c r="L29">
        <v>5.9499999999999993</v>
      </c>
      <c r="M29">
        <v>6.1</v>
      </c>
      <c r="N29" s="1">
        <f t="shared" si="8"/>
        <v>7.0062500000000005</v>
      </c>
      <c r="O29" s="1">
        <f t="shared" si="9"/>
        <v>7.2701999999999991</v>
      </c>
      <c r="P29" s="1">
        <f t="shared" si="10"/>
        <v>7.5263999999999998</v>
      </c>
      <c r="Q29" s="1">
        <f t="shared" si="11"/>
        <v>7.9495000000000005</v>
      </c>
      <c r="R29" s="1">
        <f t="shared" si="12"/>
        <v>8.7115000000000009</v>
      </c>
      <c r="S29" s="1">
        <f t="shared" si="13"/>
        <v>9.2407500000000002</v>
      </c>
      <c r="T29" s="1">
        <f t="shared" si="14"/>
        <v>9.588000000000001</v>
      </c>
      <c r="U29" s="1">
        <f t="shared" si="15"/>
        <v>9.548</v>
      </c>
      <c r="V29" s="1">
        <f t="shared" si="16"/>
        <v>9.7056000000000004</v>
      </c>
      <c r="W29" s="1">
        <f t="shared" si="17"/>
        <v>10.4171</v>
      </c>
      <c r="X29" s="1">
        <f t="shared" si="18"/>
        <v>10.6425</v>
      </c>
      <c r="Y29" s="1">
        <f t="shared" si="19"/>
        <v>11.6715</v>
      </c>
      <c r="Z29" s="1">
        <f t="shared" si="20"/>
        <v>13.113900000000003</v>
      </c>
      <c r="AA29" s="1">
        <f t="shared" ref="AA29:AA60" si="21">18.2*C6</f>
        <v>15.924999999999999</v>
      </c>
      <c r="AB29">
        <v>18.75</v>
      </c>
      <c r="DA29">
        <f t="shared" si="4"/>
        <v>211.77620000000005</v>
      </c>
    </row>
    <row r="30" spans="1:105" x14ac:dyDescent="0.25">
      <c r="A30">
        <v>1975</v>
      </c>
      <c r="B30">
        <f t="shared" si="5"/>
        <v>26</v>
      </c>
      <c r="C30" s="1">
        <v>0.53</v>
      </c>
      <c r="D30">
        <f t="shared" si="6"/>
        <v>4.7700000000000005</v>
      </c>
      <c r="E30">
        <v>4.8600000000000003</v>
      </c>
      <c r="F30">
        <v>4.9050000000000002</v>
      </c>
      <c r="G30">
        <v>4.95</v>
      </c>
      <c r="H30">
        <f t="shared" si="7"/>
        <v>5.5500000000000007</v>
      </c>
      <c r="I30">
        <v>5.6499999999999995</v>
      </c>
      <c r="J30">
        <v>5.6999999999999993</v>
      </c>
      <c r="K30">
        <v>5.75</v>
      </c>
      <c r="L30">
        <v>5.85</v>
      </c>
      <c r="M30">
        <v>5.9499999999999993</v>
      </c>
      <c r="N30" s="1">
        <f t="shared" si="8"/>
        <v>6.8381000000000007</v>
      </c>
      <c r="O30" s="1">
        <f t="shared" si="9"/>
        <v>7.2124999999999995</v>
      </c>
      <c r="P30" s="1">
        <f t="shared" si="10"/>
        <v>7.4088000000000003</v>
      </c>
      <c r="Q30" s="1">
        <f t="shared" si="11"/>
        <v>7.8272000000000004</v>
      </c>
      <c r="R30" s="1">
        <f t="shared" si="12"/>
        <v>8.5150000000000006</v>
      </c>
      <c r="S30" s="1">
        <f t="shared" si="13"/>
        <v>9.1038499999999996</v>
      </c>
      <c r="T30" s="1">
        <f t="shared" si="14"/>
        <v>9.5175000000000001</v>
      </c>
      <c r="U30" s="1">
        <f t="shared" si="15"/>
        <v>9.2752000000000017</v>
      </c>
      <c r="V30" s="1">
        <f t="shared" si="16"/>
        <v>9.4359999999999999</v>
      </c>
      <c r="W30" s="1">
        <f t="shared" si="17"/>
        <v>10.2744</v>
      </c>
      <c r="X30" s="1">
        <f t="shared" si="18"/>
        <v>10.358699999999999</v>
      </c>
      <c r="Y30" s="1">
        <f t="shared" si="19"/>
        <v>11.295</v>
      </c>
      <c r="Z30" s="1">
        <f t="shared" si="20"/>
        <v>12.547250000000002</v>
      </c>
      <c r="AA30" s="1">
        <f t="shared" si="21"/>
        <v>14.742000000000001</v>
      </c>
      <c r="AB30" s="1">
        <f t="shared" ref="AB30:AB61" si="22">18.75*C6</f>
        <v>16.40625</v>
      </c>
      <c r="AC30">
        <v>18.260000000000002</v>
      </c>
      <c r="DA30">
        <f t="shared" si="4"/>
        <v>222.95274999999995</v>
      </c>
    </row>
    <row r="31" spans="1:105" x14ac:dyDescent="0.25">
      <c r="A31">
        <v>1976</v>
      </c>
      <c r="B31">
        <f t="shared" si="5"/>
        <v>27</v>
      </c>
      <c r="C31" s="1">
        <v>0.52500000000000002</v>
      </c>
      <c r="D31">
        <f t="shared" si="6"/>
        <v>4.7250000000000005</v>
      </c>
      <c r="E31">
        <v>4.7700000000000005</v>
      </c>
      <c r="F31">
        <v>4.8600000000000003</v>
      </c>
      <c r="G31">
        <v>4.9050000000000002</v>
      </c>
      <c r="H31">
        <f t="shared" si="7"/>
        <v>5.5</v>
      </c>
      <c r="I31">
        <v>5.5500000000000007</v>
      </c>
      <c r="J31">
        <v>5.6499999999999995</v>
      </c>
      <c r="K31">
        <v>5.6999999999999993</v>
      </c>
      <c r="L31">
        <v>5.75</v>
      </c>
      <c r="M31">
        <v>5.85</v>
      </c>
      <c r="N31" s="1">
        <f t="shared" si="8"/>
        <v>6.66995</v>
      </c>
      <c r="O31" s="1">
        <f t="shared" si="9"/>
        <v>7.0393999999999997</v>
      </c>
      <c r="P31" s="1">
        <f t="shared" si="10"/>
        <v>7.35</v>
      </c>
      <c r="Q31" s="1">
        <f t="shared" si="11"/>
        <v>7.7049000000000003</v>
      </c>
      <c r="R31" s="1">
        <f t="shared" si="12"/>
        <v>8.3840000000000003</v>
      </c>
      <c r="S31" s="1">
        <f t="shared" si="13"/>
        <v>8.8985000000000003</v>
      </c>
      <c r="T31" s="1">
        <f t="shared" si="14"/>
        <v>9.3765000000000001</v>
      </c>
      <c r="U31" s="1">
        <f t="shared" si="15"/>
        <v>9.2070000000000007</v>
      </c>
      <c r="V31" s="1">
        <f t="shared" si="16"/>
        <v>9.1664000000000012</v>
      </c>
      <c r="W31" s="1">
        <f t="shared" si="17"/>
        <v>9.988999999999999</v>
      </c>
      <c r="X31" s="1">
        <f t="shared" si="18"/>
        <v>10.216799999999999</v>
      </c>
      <c r="Y31" s="1">
        <f t="shared" si="19"/>
        <v>10.9938</v>
      </c>
      <c r="Z31" s="1">
        <f t="shared" si="20"/>
        <v>12.142500000000002</v>
      </c>
      <c r="AA31" s="1">
        <f t="shared" si="21"/>
        <v>14.105</v>
      </c>
      <c r="AB31" s="1">
        <f t="shared" si="22"/>
        <v>15.187500000000002</v>
      </c>
      <c r="AC31" s="1">
        <f t="shared" ref="AC31:AC62" si="23">18.26*C6</f>
        <v>15.977500000000001</v>
      </c>
      <c r="AD31">
        <v>19.23</v>
      </c>
      <c r="DA31">
        <f t="shared" si="4"/>
        <v>234.89874999999995</v>
      </c>
    </row>
    <row r="32" spans="1:105" x14ac:dyDescent="0.25">
      <c r="A32">
        <v>1977</v>
      </c>
      <c r="B32">
        <f t="shared" si="5"/>
        <v>28</v>
      </c>
      <c r="C32" s="1">
        <v>0.52</v>
      </c>
      <c r="D32">
        <f t="shared" si="6"/>
        <v>4.68</v>
      </c>
      <c r="E32">
        <v>4.7250000000000005</v>
      </c>
      <c r="F32">
        <v>4.7700000000000005</v>
      </c>
      <c r="G32">
        <v>4.8600000000000003</v>
      </c>
      <c r="H32">
        <f t="shared" si="7"/>
        <v>5.45</v>
      </c>
      <c r="I32">
        <v>5.5</v>
      </c>
      <c r="J32">
        <v>5.5500000000000007</v>
      </c>
      <c r="K32">
        <v>5.6499999999999995</v>
      </c>
      <c r="L32">
        <v>5.6999999999999993</v>
      </c>
      <c r="M32">
        <v>5.75</v>
      </c>
      <c r="N32" s="1">
        <f t="shared" si="8"/>
        <v>6.5578500000000002</v>
      </c>
      <c r="O32" s="1">
        <f t="shared" si="9"/>
        <v>6.866299999999999</v>
      </c>
      <c r="P32" s="1">
        <f t="shared" si="10"/>
        <v>7.1735999999999995</v>
      </c>
      <c r="Q32" s="1">
        <f t="shared" si="11"/>
        <v>7.6437500000000007</v>
      </c>
      <c r="R32" s="1">
        <f t="shared" si="12"/>
        <v>8.2530000000000001</v>
      </c>
      <c r="S32" s="1">
        <f t="shared" si="13"/>
        <v>8.7615999999999996</v>
      </c>
      <c r="T32" s="1">
        <f t="shared" si="14"/>
        <v>9.1650000000000009</v>
      </c>
      <c r="U32" s="1">
        <f t="shared" si="15"/>
        <v>9.0706000000000007</v>
      </c>
      <c r="V32" s="1">
        <f t="shared" si="16"/>
        <v>9.0990000000000002</v>
      </c>
      <c r="W32" s="1">
        <f t="shared" si="17"/>
        <v>9.7035999999999998</v>
      </c>
      <c r="X32" s="1">
        <f t="shared" si="18"/>
        <v>9.9329999999999998</v>
      </c>
      <c r="Y32" s="1">
        <f t="shared" si="19"/>
        <v>10.8432</v>
      </c>
      <c r="Z32" s="1">
        <f t="shared" si="20"/>
        <v>11.8187</v>
      </c>
      <c r="AA32" s="1">
        <f t="shared" si="21"/>
        <v>13.649999999999999</v>
      </c>
      <c r="AB32" s="1">
        <f t="shared" si="22"/>
        <v>14.53125</v>
      </c>
      <c r="AC32" s="1">
        <f t="shared" si="23"/>
        <v>14.790600000000003</v>
      </c>
      <c r="AD32" s="1">
        <f t="shared" ref="AD32:AD63" si="24">19.23*C6</f>
        <v>16.826250000000002</v>
      </c>
      <c r="AE32">
        <v>20.3</v>
      </c>
      <c r="DA32">
        <f t="shared" si="4"/>
        <v>247.6223</v>
      </c>
    </row>
    <row r="33" spans="1:105" x14ac:dyDescent="0.25">
      <c r="A33">
        <v>1978</v>
      </c>
      <c r="B33">
        <f t="shared" si="5"/>
        <v>29</v>
      </c>
      <c r="C33" s="1">
        <v>0.51500000000000001</v>
      </c>
      <c r="D33">
        <f t="shared" si="6"/>
        <v>4.6349999999999998</v>
      </c>
      <c r="E33">
        <v>4.68</v>
      </c>
      <c r="F33">
        <v>4.7250000000000005</v>
      </c>
      <c r="G33">
        <v>4.7700000000000005</v>
      </c>
      <c r="H33">
        <f t="shared" si="7"/>
        <v>5.4</v>
      </c>
      <c r="I33">
        <v>5.45</v>
      </c>
      <c r="J33">
        <v>5.5</v>
      </c>
      <c r="K33">
        <v>5.5500000000000007</v>
      </c>
      <c r="L33">
        <v>5.6499999999999995</v>
      </c>
      <c r="M33">
        <v>5.6999999999999993</v>
      </c>
      <c r="N33" s="1">
        <f t="shared" si="8"/>
        <v>6.4457500000000003</v>
      </c>
      <c r="O33" s="1">
        <f t="shared" si="9"/>
        <v>6.7508999999999988</v>
      </c>
      <c r="P33" s="1">
        <f t="shared" si="10"/>
        <v>6.9971999999999994</v>
      </c>
      <c r="Q33" s="1">
        <f t="shared" si="11"/>
        <v>7.4603000000000002</v>
      </c>
      <c r="R33" s="1">
        <f t="shared" si="12"/>
        <v>8.1875</v>
      </c>
      <c r="S33" s="1">
        <f t="shared" si="13"/>
        <v>8.6246999999999989</v>
      </c>
      <c r="T33" s="1">
        <f t="shared" si="14"/>
        <v>9.0239999999999991</v>
      </c>
      <c r="U33" s="1">
        <f t="shared" si="15"/>
        <v>8.8660000000000014</v>
      </c>
      <c r="V33" s="1">
        <f t="shared" si="16"/>
        <v>8.9641999999999999</v>
      </c>
      <c r="W33" s="1">
        <f t="shared" si="17"/>
        <v>9.6322500000000009</v>
      </c>
      <c r="X33" s="1">
        <f t="shared" si="18"/>
        <v>9.6492000000000004</v>
      </c>
      <c r="Y33" s="1">
        <f t="shared" si="19"/>
        <v>10.542</v>
      </c>
      <c r="Z33" s="1">
        <f t="shared" si="20"/>
        <v>11.6568</v>
      </c>
      <c r="AA33" s="1">
        <f t="shared" si="21"/>
        <v>13.286</v>
      </c>
      <c r="AB33" s="1">
        <f t="shared" si="22"/>
        <v>14.0625</v>
      </c>
      <c r="AC33" s="1">
        <f t="shared" si="23"/>
        <v>14.151500000000002</v>
      </c>
      <c r="AD33" s="1">
        <f t="shared" si="24"/>
        <v>15.576300000000002</v>
      </c>
      <c r="AE33" s="1">
        <f t="shared" ref="AE33:AE64" si="25">20.3*C6</f>
        <v>17.762499999999999</v>
      </c>
      <c r="AF33">
        <v>18</v>
      </c>
      <c r="DA33">
        <f t="shared" si="4"/>
        <v>257.69960000000003</v>
      </c>
    </row>
    <row r="34" spans="1:105" x14ac:dyDescent="0.25">
      <c r="A34">
        <v>1979</v>
      </c>
      <c r="B34">
        <f t="shared" si="5"/>
        <v>30</v>
      </c>
      <c r="C34" s="1">
        <v>0.51</v>
      </c>
      <c r="D34">
        <f t="shared" si="6"/>
        <v>4.59</v>
      </c>
      <c r="E34">
        <v>4.6349999999999998</v>
      </c>
      <c r="F34">
        <v>4.68</v>
      </c>
      <c r="G34">
        <v>4.7250000000000005</v>
      </c>
      <c r="H34">
        <f t="shared" si="7"/>
        <v>5.3000000000000007</v>
      </c>
      <c r="I34">
        <v>5.4</v>
      </c>
      <c r="J34">
        <v>5.45</v>
      </c>
      <c r="K34">
        <v>5.5</v>
      </c>
      <c r="L34">
        <v>5.5500000000000007</v>
      </c>
      <c r="M34">
        <v>5.6499999999999995</v>
      </c>
      <c r="N34" s="1">
        <f t="shared" si="8"/>
        <v>6.3897000000000004</v>
      </c>
      <c r="O34" s="1">
        <f t="shared" si="9"/>
        <v>6.6354999999999986</v>
      </c>
      <c r="P34" s="1">
        <f t="shared" si="10"/>
        <v>6.879599999999999</v>
      </c>
      <c r="Q34" s="1">
        <f t="shared" si="11"/>
        <v>7.2768499999999996</v>
      </c>
      <c r="R34" s="1">
        <f t="shared" si="12"/>
        <v>7.9909999999999997</v>
      </c>
      <c r="S34" s="1">
        <f t="shared" si="13"/>
        <v>8.5562500000000004</v>
      </c>
      <c r="T34" s="1">
        <f t="shared" si="14"/>
        <v>8.8829999999999991</v>
      </c>
      <c r="U34" s="1">
        <f t="shared" si="15"/>
        <v>8.7296000000000014</v>
      </c>
      <c r="V34" s="1">
        <f t="shared" si="16"/>
        <v>8.7620000000000005</v>
      </c>
      <c r="W34" s="1">
        <f t="shared" si="17"/>
        <v>9.4895499999999995</v>
      </c>
      <c r="X34" s="1">
        <f t="shared" si="18"/>
        <v>9.5782500000000006</v>
      </c>
      <c r="Y34" s="1">
        <f t="shared" si="19"/>
        <v>10.240800000000002</v>
      </c>
      <c r="Z34" s="1">
        <f t="shared" si="20"/>
        <v>11.333</v>
      </c>
      <c r="AA34" s="1">
        <f t="shared" si="21"/>
        <v>13.103999999999999</v>
      </c>
      <c r="AB34" s="1">
        <f t="shared" si="22"/>
        <v>13.6875</v>
      </c>
      <c r="AC34" s="1">
        <f t="shared" si="23"/>
        <v>13.695</v>
      </c>
      <c r="AD34" s="1">
        <f t="shared" si="24"/>
        <v>14.90325</v>
      </c>
      <c r="AE34" s="1">
        <f t="shared" si="25"/>
        <v>16.443000000000001</v>
      </c>
      <c r="AF34" s="1">
        <f t="shared" ref="AF34:AF65" si="26">18*C6</f>
        <v>15.75</v>
      </c>
      <c r="AG34">
        <v>16.47</v>
      </c>
      <c r="DA34">
        <f t="shared" si="4"/>
        <v>266.27785</v>
      </c>
    </row>
    <row r="35" spans="1:105" x14ac:dyDescent="0.25">
      <c r="A35">
        <v>1980</v>
      </c>
      <c r="B35">
        <f t="shared" si="5"/>
        <v>31</v>
      </c>
      <c r="C35" s="1">
        <v>0.5</v>
      </c>
      <c r="D35">
        <f t="shared" si="6"/>
        <v>4.5</v>
      </c>
      <c r="E35">
        <v>4.59</v>
      </c>
      <c r="F35">
        <v>4.6349999999999998</v>
      </c>
      <c r="G35">
        <v>4.68</v>
      </c>
      <c r="H35">
        <f t="shared" si="7"/>
        <v>5.25</v>
      </c>
      <c r="I35">
        <v>5.3000000000000007</v>
      </c>
      <c r="J35">
        <v>5.4</v>
      </c>
      <c r="K35">
        <v>5.45</v>
      </c>
      <c r="L35">
        <v>5.5</v>
      </c>
      <c r="M35">
        <v>5.5500000000000007</v>
      </c>
      <c r="N35" s="1">
        <f t="shared" si="8"/>
        <v>6.3336499999999996</v>
      </c>
      <c r="O35" s="1">
        <f t="shared" si="9"/>
        <v>6.577799999999999</v>
      </c>
      <c r="P35" s="1">
        <f t="shared" si="10"/>
        <v>6.7619999999999996</v>
      </c>
      <c r="Q35" s="1">
        <f t="shared" si="11"/>
        <v>7.1545499999999995</v>
      </c>
      <c r="R35" s="1">
        <f t="shared" si="12"/>
        <v>7.7944999999999993</v>
      </c>
      <c r="S35" s="1">
        <f t="shared" si="13"/>
        <v>8.3508999999999993</v>
      </c>
      <c r="T35" s="1">
        <f t="shared" si="14"/>
        <v>8.8125</v>
      </c>
      <c r="U35" s="1">
        <f t="shared" si="15"/>
        <v>8.5932000000000013</v>
      </c>
      <c r="V35" s="1">
        <f t="shared" si="16"/>
        <v>8.6272000000000002</v>
      </c>
      <c r="W35" s="1">
        <f t="shared" si="17"/>
        <v>9.2754999999999992</v>
      </c>
      <c r="X35" s="1">
        <f t="shared" si="18"/>
        <v>9.4363500000000009</v>
      </c>
      <c r="Y35" s="1">
        <f t="shared" si="19"/>
        <v>10.165500000000002</v>
      </c>
      <c r="Z35" s="1">
        <f t="shared" si="20"/>
        <v>11.009200000000002</v>
      </c>
      <c r="AA35" s="1">
        <f t="shared" si="21"/>
        <v>12.739999999999998</v>
      </c>
      <c r="AB35" s="1">
        <f t="shared" si="22"/>
        <v>13.5</v>
      </c>
      <c r="AC35" s="1">
        <f t="shared" si="23"/>
        <v>13.329800000000001</v>
      </c>
      <c r="AD35" s="1">
        <f t="shared" si="24"/>
        <v>14.422499999999999</v>
      </c>
      <c r="AE35" s="1">
        <f t="shared" si="25"/>
        <v>15.732500000000002</v>
      </c>
      <c r="AF35" s="1">
        <f t="shared" si="26"/>
        <v>14.580000000000002</v>
      </c>
      <c r="AG35" s="1">
        <f t="shared" ref="AG35:AG66" si="27">16.47*C6</f>
        <v>14.411249999999999</v>
      </c>
      <c r="AH35">
        <v>17.45</v>
      </c>
      <c r="DA35">
        <f t="shared" si="4"/>
        <v>275.91390000000007</v>
      </c>
    </row>
    <row r="36" spans="1:105" x14ac:dyDescent="0.25">
      <c r="A36">
        <v>1981</v>
      </c>
      <c r="B36">
        <f t="shared" si="5"/>
        <v>32</v>
      </c>
      <c r="C36" s="1">
        <v>0.495</v>
      </c>
      <c r="D36">
        <f t="shared" si="6"/>
        <v>4.4550000000000001</v>
      </c>
      <c r="E36">
        <v>4.5</v>
      </c>
      <c r="F36">
        <v>4.59</v>
      </c>
      <c r="G36">
        <v>4.6349999999999998</v>
      </c>
      <c r="H36">
        <f t="shared" si="7"/>
        <v>5.2</v>
      </c>
      <c r="I36">
        <v>5.25</v>
      </c>
      <c r="J36">
        <v>5.3000000000000007</v>
      </c>
      <c r="K36">
        <v>5.4</v>
      </c>
      <c r="L36">
        <v>5.45</v>
      </c>
      <c r="M36">
        <v>5.5</v>
      </c>
      <c r="N36" s="1">
        <f t="shared" si="8"/>
        <v>6.2215500000000006</v>
      </c>
      <c r="O36" s="1">
        <f t="shared" si="9"/>
        <v>6.5200999999999993</v>
      </c>
      <c r="P36" s="1">
        <f t="shared" si="10"/>
        <v>6.7031999999999989</v>
      </c>
      <c r="Q36" s="1">
        <f t="shared" si="11"/>
        <v>7.0322499999999994</v>
      </c>
      <c r="R36" s="1">
        <f t="shared" si="12"/>
        <v>7.6634999999999991</v>
      </c>
      <c r="S36" s="1">
        <f t="shared" si="13"/>
        <v>8.1455500000000001</v>
      </c>
      <c r="T36" s="1">
        <f t="shared" si="14"/>
        <v>8.6009999999999991</v>
      </c>
      <c r="U36" s="1">
        <f t="shared" si="15"/>
        <v>8.5250000000000004</v>
      </c>
      <c r="V36" s="1">
        <f t="shared" si="16"/>
        <v>8.4923999999999999</v>
      </c>
      <c r="W36" s="1">
        <f t="shared" si="17"/>
        <v>9.1327999999999996</v>
      </c>
      <c r="X36" s="1">
        <f t="shared" si="18"/>
        <v>9.2234999999999996</v>
      </c>
      <c r="Y36" s="1">
        <f t="shared" si="19"/>
        <v>10.014900000000001</v>
      </c>
      <c r="Z36" s="1">
        <f t="shared" si="20"/>
        <v>10.928250000000002</v>
      </c>
      <c r="AA36" s="1">
        <f t="shared" si="21"/>
        <v>12.376000000000001</v>
      </c>
      <c r="AB36" s="1">
        <f t="shared" si="22"/>
        <v>13.125</v>
      </c>
      <c r="AC36" s="1">
        <f t="shared" si="23"/>
        <v>13.1472</v>
      </c>
      <c r="AD36" s="1">
        <f t="shared" si="24"/>
        <v>14.0379</v>
      </c>
      <c r="AE36" s="1">
        <f t="shared" si="25"/>
        <v>15.225000000000001</v>
      </c>
      <c r="AF36" s="1">
        <f t="shared" si="26"/>
        <v>13.950000000000001</v>
      </c>
      <c r="AG36" s="1">
        <f t="shared" si="27"/>
        <v>13.3407</v>
      </c>
      <c r="AH36" s="1">
        <f t="shared" ref="AH36:AH67" si="28">17.45*C6</f>
        <v>15.268749999999999</v>
      </c>
      <c r="AI36">
        <v>16.52</v>
      </c>
      <c r="DA36">
        <f t="shared" si="4"/>
        <v>284.47454999999997</v>
      </c>
    </row>
    <row r="37" spans="1:105" x14ac:dyDescent="0.25">
      <c r="A37">
        <v>1982</v>
      </c>
      <c r="B37">
        <f t="shared" si="5"/>
        <v>33</v>
      </c>
      <c r="C37" s="1">
        <v>0.49</v>
      </c>
      <c r="D37">
        <f t="shared" si="6"/>
        <v>4.41</v>
      </c>
      <c r="E37">
        <v>4.4550000000000001</v>
      </c>
      <c r="F37">
        <v>4.5</v>
      </c>
      <c r="G37">
        <v>4.59</v>
      </c>
      <c r="H37">
        <f t="shared" si="7"/>
        <v>5.15</v>
      </c>
      <c r="I37">
        <v>5.2</v>
      </c>
      <c r="J37">
        <v>5.25</v>
      </c>
      <c r="K37">
        <v>5.3000000000000007</v>
      </c>
      <c r="L37">
        <v>5.4</v>
      </c>
      <c r="M37">
        <v>5.45</v>
      </c>
      <c r="N37" s="1">
        <f t="shared" si="8"/>
        <v>6.1655000000000006</v>
      </c>
      <c r="O37" s="1">
        <f t="shared" si="9"/>
        <v>6.4047000000000001</v>
      </c>
      <c r="P37" s="1">
        <f t="shared" si="10"/>
        <v>6.6443999999999992</v>
      </c>
      <c r="Q37" s="1">
        <f t="shared" si="11"/>
        <v>6.9710999999999999</v>
      </c>
      <c r="R37" s="1">
        <f t="shared" si="12"/>
        <v>7.5324999999999989</v>
      </c>
      <c r="S37" s="1">
        <f t="shared" si="13"/>
        <v>8.0086499999999994</v>
      </c>
      <c r="T37" s="1">
        <f t="shared" si="14"/>
        <v>8.3895</v>
      </c>
      <c r="U37" s="1">
        <f t="shared" si="15"/>
        <v>8.3203999999999994</v>
      </c>
      <c r="V37" s="1">
        <f t="shared" si="16"/>
        <v>8.4250000000000007</v>
      </c>
      <c r="W37" s="1">
        <f t="shared" si="17"/>
        <v>8.9901</v>
      </c>
      <c r="X37" s="1">
        <f t="shared" si="18"/>
        <v>9.0815999999999999</v>
      </c>
      <c r="Y37" s="1">
        <f t="shared" si="19"/>
        <v>9.7890000000000015</v>
      </c>
      <c r="Z37" s="1">
        <f t="shared" si="20"/>
        <v>10.766350000000001</v>
      </c>
      <c r="AA37" s="1">
        <f t="shared" si="21"/>
        <v>12.285</v>
      </c>
      <c r="AB37" s="1">
        <f t="shared" si="22"/>
        <v>12.750000000000002</v>
      </c>
      <c r="AC37" s="1">
        <f t="shared" si="23"/>
        <v>12.782</v>
      </c>
      <c r="AD37" s="1">
        <f t="shared" si="24"/>
        <v>13.845599999999999</v>
      </c>
      <c r="AE37" s="1">
        <f t="shared" si="25"/>
        <v>14.819000000000001</v>
      </c>
      <c r="AF37" s="1">
        <f t="shared" si="26"/>
        <v>13.5</v>
      </c>
      <c r="AG37" s="1">
        <f t="shared" si="27"/>
        <v>12.764249999999999</v>
      </c>
      <c r="AH37" s="1">
        <f t="shared" si="28"/>
        <v>14.134500000000001</v>
      </c>
      <c r="AI37" s="1">
        <f t="shared" ref="AI37:AI68" si="29">16.52*C6</f>
        <v>14.455</v>
      </c>
      <c r="AJ37">
        <v>18.23</v>
      </c>
      <c r="DA37">
        <f t="shared" ref="DA37:DA68" si="30">SUM(D37:CZ37)</f>
        <v>294.75914999999992</v>
      </c>
    </row>
    <row r="38" spans="1:105" x14ac:dyDescent="0.25">
      <c r="A38">
        <v>1983</v>
      </c>
      <c r="B38">
        <f t="shared" si="5"/>
        <v>34</v>
      </c>
      <c r="C38" s="1">
        <v>0.48499999999999999</v>
      </c>
      <c r="D38">
        <f t="shared" si="6"/>
        <v>4.3650000000000002</v>
      </c>
      <c r="E38">
        <v>4.41</v>
      </c>
      <c r="F38">
        <v>4.4550000000000001</v>
      </c>
      <c r="G38">
        <v>4.5</v>
      </c>
      <c r="H38">
        <f t="shared" si="7"/>
        <v>5.0999999999999996</v>
      </c>
      <c r="I38">
        <v>5.15</v>
      </c>
      <c r="J38">
        <v>5.2</v>
      </c>
      <c r="K38">
        <v>5.25</v>
      </c>
      <c r="L38">
        <v>5.3000000000000007</v>
      </c>
      <c r="M38">
        <v>5.4</v>
      </c>
      <c r="N38" s="1">
        <f t="shared" si="8"/>
        <v>6.1094500000000007</v>
      </c>
      <c r="O38" s="1">
        <f t="shared" si="9"/>
        <v>6.3470000000000004</v>
      </c>
      <c r="P38" s="1">
        <f t="shared" si="10"/>
        <v>6.5268000000000006</v>
      </c>
      <c r="Q38" s="1">
        <f t="shared" si="11"/>
        <v>6.9099499999999994</v>
      </c>
      <c r="R38" s="1">
        <f t="shared" si="12"/>
        <v>7.4669999999999987</v>
      </c>
      <c r="S38" s="1">
        <f t="shared" si="13"/>
        <v>7.8717499999999987</v>
      </c>
      <c r="T38" s="1">
        <f t="shared" si="14"/>
        <v>8.2484999999999999</v>
      </c>
      <c r="U38" s="1">
        <f t="shared" si="15"/>
        <v>8.1158000000000001</v>
      </c>
      <c r="V38" s="1">
        <f t="shared" si="16"/>
        <v>8.2227999999999994</v>
      </c>
      <c r="W38" s="1">
        <f t="shared" si="17"/>
        <v>8.9187499999999993</v>
      </c>
      <c r="X38" s="1">
        <f t="shared" si="18"/>
        <v>8.9397000000000002</v>
      </c>
      <c r="Y38" s="1">
        <f t="shared" si="19"/>
        <v>9.6384000000000007</v>
      </c>
      <c r="Z38" s="1">
        <f t="shared" si="20"/>
        <v>10.523500000000002</v>
      </c>
      <c r="AA38" s="1">
        <f t="shared" si="21"/>
        <v>12.103</v>
      </c>
      <c r="AB38" s="1">
        <f t="shared" si="22"/>
        <v>12.65625</v>
      </c>
      <c r="AC38" s="1">
        <f t="shared" si="23"/>
        <v>12.416800000000002</v>
      </c>
      <c r="AD38" s="1">
        <f t="shared" si="24"/>
        <v>13.461</v>
      </c>
      <c r="AE38" s="1">
        <f t="shared" si="25"/>
        <v>14.616</v>
      </c>
      <c r="AF38" s="1">
        <f t="shared" si="26"/>
        <v>13.14</v>
      </c>
      <c r="AG38" s="1">
        <f t="shared" si="27"/>
        <v>12.352499999999999</v>
      </c>
      <c r="AH38" s="1">
        <f t="shared" si="28"/>
        <v>13.52375</v>
      </c>
      <c r="AI38" s="1">
        <f t="shared" si="29"/>
        <v>13.3812</v>
      </c>
      <c r="AJ38" s="1">
        <f t="shared" ref="AJ38:AJ69" si="31">18.23*C6</f>
        <v>15.95125</v>
      </c>
      <c r="AK38">
        <v>17.96</v>
      </c>
      <c r="DA38">
        <f t="shared" si="30"/>
        <v>304.53114999999997</v>
      </c>
    </row>
    <row r="39" spans="1:105" x14ac:dyDescent="0.25">
      <c r="A39">
        <v>1984</v>
      </c>
      <c r="B39">
        <f t="shared" si="5"/>
        <v>35</v>
      </c>
      <c r="C39" s="1">
        <v>0.48</v>
      </c>
      <c r="D39">
        <f t="shared" si="6"/>
        <v>4.32</v>
      </c>
      <c r="E39">
        <v>4.3650000000000002</v>
      </c>
      <c r="F39">
        <v>4.41</v>
      </c>
      <c r="G39">
        <v>4.4550000000000001</v>
      </c>
      <c r="H39">
        <f t="shared" si="7"/>
        <v>5</v>
      </c>
      <c r="I39">
        <v>5.0999999999999996</v>
      </c>
      <c r="J39">
        <v>5.15</v>
      </c>
      <c r="K39">
        <v>5.2</v>
      </c>
      <c r="L39">
        <v>5.25</v>
      </c>
      <c r="M39">
        <v>5.3000000000000007</v>
      </c>
      <c r="N39" s="1">
        <f t="shared" si="8"/>
        <v>6.0534000000000008</v>
      </c>
      <c r="O39" s="1">
        <f t="shared" si="9"/>
        <v>6.2892999999999999</v>
      </c>
      <c r="P39" s="1">
        <f t="shared" si="10"/>
        <v>6.468</v>
      </c>
      <c r="Q39" s="1">
        <f t="shared" si="11"/>
        <v>6.7876500000000011</v>
      </c>
      <c r="R39" s="1">
        <f t="shared" si="12"/>
        <v>7.4014999999999995</v>
      </c>
      <c r="S39" s="1">
        <f t="shared" si="13"/>
        <v>7.8032999999999992</v>
      </c>
      <c r="T39" s="1">
        <f t="shared" si="14"/>
        <v>8.1074999999999999</v>
      </c>
      <c r="U39" s="1">
        <f t="shared" si="15"/>
        <v>7.9794</v>
      </c>
      <c r="V39" s="1">
        <f t="shared" si="16"/>
        <v>8.0206</v>
      </c>
      <c r="W39" s="1">
        <f t="shared" si="17"/>
        <v>8.704699999999999</v>
      </c>
      <c r="X39" s="1">
        <f t="shared" si="18"/>
        <v>8.8687500000000004</v>
      </c>
      <c r="Y39" s="1">
        <f t="shared" si="19"/>
        <v>9.4878</v>
      </c>
      <c r="Z39" s="1">
        <f t="shared" si="20"/>
        <v>10.361600000000001</v>
      </c>
      <c r="AA39" s="1">
        <f t="shared" si="21"/>
        <v>11.83</v>
      </c>
      <c r="AB39" s="1">
        <f t="shared" si="22"/>
        <v>12.46875</v>
      </c>
      <c r="AC39" s="1">
        <f t="shared" si="23"/>
        <v>12.325500000000002</v>
      </c>
      <c r="AD39" s="1">
        <f t="shared" si="24"/>
        <v>13.076400000000001</v>
      </c>
      <c r="AE39" s="1">
        <f t="shared" si="25"/>
        <v>14.209999999999999</v>
      </c>
      <c r="AF39" s="1">
        <f t="shared" si="26"/>
        <v>12.959999999999999</v>
      </c>
      <c r="AG39" s="1">
        <f t="shared" si="27"/>
        <v>12.023099999999999</v>
      </c>
      <c r="AH39" s="1">
        <f t="shared" si="28"/>
        <v>13.087499999999999</v>
      </c>
      <c r="AI39" s="1">
        <f t="shared" si="29"/>
        <v>12.803000000000001</v>
      </c>
      <c r="AJ39" s="1">
        <f t="shared" si="31"/>
        <v>14.766300000000001</v>
      </c>
      <c r="AK39" s="1">
        <f t="shared" ref="AK39:AK70" si="32">17.96*C6</f>
        <v>15.715</v>
      </c>
      <c r="AL39">
        <v>19.29</v>
      </c>
      <c r="DA39">
        <f t="shared" si="30"/>
        <v>315.43905000000007</v>
      </c>
    </row>
    <row r="40" spans="1:105" x14ac:dyDescent="0.25">
      <c r="A40">
        <v>1985</v>
      </c>
      <c r="B40">
        <f t="shared" si="5"/>
        <v>36</v>
      </c>
      <c r="C40" s="1">
        <v>0.47499999999999998</v>
      </c>
      <c r="D40">
        <f t="shared" si="6"/>
        <v>4.2749999999999995</v>
      </c>
      <c r="E40">
        <v>4.32</v>
      </c>
      <c r="F40">
        <v>4.3650000000000002</v>
      </c>
      <c r="G40">
        <v>4.41</v>
      </c>
      <c r="H40">
        <f t="shared" si="7"/>
        <v>4.95</v>
      </c>
      <c r="I40">
        <v>5</v>
      </c>
      <c r="J40">
        <v>5.0999999999999996</v>
      </c>
      <c r="K40">
        <v>5.15</v>
      </c>
      <c r="L40">
        <v>5.2</v>
      </c>
      <c r="M40">
        <v>5.25</v>
      </c>
      <c r="N40" s="1">
        <f t="shared" si="8"/>
        <v>5.9413000000000009</v>
      </c>
      <c r="O40" s="1">
        <f t="shared" si="9"/>
        <v>6.2316000000000003</v>
      </c>
      <c r="P40" s="1">
        <f t="shared" si="10"/>
        <v>6.4092000000000002</v>
      </c>
      <c r="Q40" s="1">
        <f t="shared" si="11"/>
        <v>6.7265000000000006</v>
      </c>
      <c r="R40" s="1">
        <f t="shared" si="12"/>
        <v>7.2705000000000002</v>
      </c>
      <c r="S40" s="1">
        <f t="shared" si="13"/>
        <v>7.7348499999999989</v>
      </c>
      <c r="T40" s="1">
        <f t="shared" si="14"/>
        <v>8.036999999999999</v>
      </c>
      <c r="U40" s="1">
        <f t="shared" si="15"/>
        <v>7.843</v>
      </c>
      <c r="V40" s="1">
        <f t="shared" si="16"/>
        <v>7.8857999999999997</v>
      </c>
      <c r="W40" s="1">
        <f t="shared" si="17"/>
        <v>8.4906499999999987</v>
      </c>
      <c r="X40" s="1">
        <f t="shared" si="18"/>
        <v>8.655899999999999</v>
      </c>
      <c r="Y40" s="1">
        <f t="shared" si="19"/>
        <v>9.4124999999999996</v>
      </c>
      <c r="Z40" s="1">
        <f t="shared" si="20"/>
        <v>10.199700000000002</v>
      </c>
      <c r="AA40" s="1">
        <f t="shared" si="21"/>
        <v>11.648</v>
      </c>
      <c r="AB40" s="1">
        <f t="shared" si="22"/>
        <v>12.1875</v>
      </c>
      <c r="AC40" s="1">
        <f t="shared" si="23"/>
        <v>12.142900000000001</v>
      </c>
      <c r="AD40" s="1">
        <f t="shared" si="24"/>
        <v>12.980250000000002</v>
      </c>
      <c r="AE40" s="1">
        <f t="shared" si="25"/>
        <v>13.804000000000002</v>
      </c>
      <c r="AF40" s="1">
        <f t="shared" si="26"/>
        <v>12.6</v>
      </c>
      <c r="AG40" s="1">
        <f t="shared" si="27"/>
        <v>11.8584</v>
      </c>
      <c r="AH40" s="1">
        <f t="shared" si="28"/>
        <v>12.738499999999998</v>
      </c>
      <c r="AI40" s="1">
        <f t="shared" si="29"/>
        <v>12.39</v>
      </c>
      <c r="AJ40" s="1">
        <f t="shared" si="31"/>
        <v>14.128250000000001</v>
      </c>
      <c r="AK40" s="1">
        <f t="shared" si="32"/>
        <v>14.547600000000001</v>
      </c>
      <c r="AL40" s="1">
        <f t="shared" ref="AL40:AL71" si="33">19.29*C6</f>
        <v>16.87875</v>
      </c>
      <c r="AM40">
        <v>21.8</v>
      </c>
      <c r="DA40">
        <f t="shared" si="30"/>
        <v>328.56264999999996</v>
      </c>
    </row>
    <row r="41" spans="1:105" x14ac:dyDescent="0.25">
      <c r="A41">
        <v>1986</v>
      </c>
      <c r="B41">
        <f t="shared" si="5"/>
        <v>37</v>
      </c>
      <c r="C41" s="1">
        <v>0.47499999999999998</v>
      </c>
      <c r="D41">
        <f t="shared" si="6"/>
        <v>4.2749999999999995</v>
      </c>
      <c r="E41">
        <v>4.2749999999999995</v>
      </c>
      <c r="F41">
        <v>4.32</v>
      </c>
      <c r="G41">
        <v>4.3650000000000002</v>
      </c>
      <c r="H41">
        <f t="shared" si="7"/>
        <v>4.9000000000000004</v>
      </c>
      <c r="I41">
        <v>4.95</v>
      </c>
      <c r="J41">
        <v>5</v>
      </c>
      <c r="K41">
        <v>5.0999999999999996</v>
      </c>
      <c r="L41">
        <v>5.15</v>
      </c>
      <c r="M41">
        <v>5.2</v>
      </c>
      <c r="N41" s="1">
        <f t="shared" si="8"/>
        <v>5.885250000000001</v>
      </c>
      <c r="O41" s="1">
        <f t="shared" si="9"/>
        <v>6.1162000000000001</v>
      </c>
      <c r="P41" s="1">
        <f t="shared" si="10"/>
        <v>6.3504000000000005</v>
      </c>
      <c r="Q41" s="1">
        <f t="shared" si="11"/>
        <v>6.665350000000001</v>
      </c>
      <c r="R41" s="1">
        <f t="shared" si="12"/>
        <v>7.2050000000000001</v>
      </c>
      <c r="S41" s="1">
        <f t="shared" si="13"/>
        <v>7.59795</v>
      </c>
      <c r="T41" s="1">
        <f t="shared" si="14"/>
        <v>7.966499999999999</v>
      </c>
      <c r="U41" s="1">
        <f t="shared" si="15"/>
        <v>7.7747999999999999</v>
      </c>
      <c r="V41" s="1">
        <f t="shared" si="16"/>
        <v>7.7509999999999994</v>
      </c>
      <c r="W41" s="1">
        <f t="shared" si="17"/>
        <v>8.3479499999999991</v>
      </c>
      <c r="X41" s="1">
        <f t="shared" si="18"/>
        <v>8.4430499999999995</v>
      </c>
      <c r="Y41" s="1">
        <f t="shared" si="19"/>
        <v>9.1866000000000003</v>
      </c>
      <c r="Z41" s="1">
        <f t="shared" si="20"/>
        <v>10.11875</v>
      </c>
      <c r="AA41" s="1">
        <f t="shared" si="21"/>
        <v>11.465999999999999</v>
      </c>
      <c r="AB41" s="1">
        <f t="shared" si="22"/>
        <v>12</v>
      </c>
      <c r="AC41" s="1">
        <f t="shared" si="23"/>
        <v>11.869000000000002</v>
      </c>
      <c r="AD41" s="1">
        <f t="shared" si="24"/>
        <v>12.78795</v>
      </c>
      <c r="AE41" s="1">
        <f t="shared" si="25"/>
        <v>13.702500000000001</v>
      </c>
      <c r="AF41" s="1">
        <f t="shared" si="26"/>
        <v>12.24</v>
      </c>
      <c r="AG41" s="1">
        <f t="shared" si="27"/>
        <v>11.528999999999998</v>
      </c>
      <c r="AH41" s="1">
        <f t="shared" si="28"/>
        <v>12.563999999999998</v>
      </c>
      <c r="AI41" s="1">
        <f t="shared" si="29"/>
        <v>12.0596</v>
      </c>
      <c r="AJ41" s="1">
        <f t="shared" si="31"/>
        <v>13.672499999999999</v>
      </c>
      <c r="AK41" s="1">
        <f t="shared" si="32"/>
        <v>13.919</v>
      </c>
      <c r="AL41" s="1">
        <f t="shared" si="33"/>
        <v>15.6249</v>
      </c>
      <c r="AM41" s="1">
        <f t="shared" ref="AM41:AM72" si="34">21.8*C6</f>
        <v>19.074999999999999</v>
      </c>
      <c r="AN41">
        <v>22.89</v>
      </c>
      <c r="DA41">
        <f t="shared" si="30"/>
        <v>342.34325000000001</v>
      </c>
    </row>
    <row r="42" spans="1:105" x14ac:dyDescent="0.25">
      <c r="A42">
        <v>1987</v>
      </c>
      <c r="B42">
        <f t="shared" si="5"/>
        <v>38</v>
      </c>
      <c r="C42" s="1">
        <v>0.47</v>
      </c>
      <c r="D42">
        <f t="shared" si="6"/>
        <v>4.2299999999999995</v>
      </c>
      <c r="E42">
        <v>4.2749999999999995</v>
      </c>
      <c r="F42">
        <v>4.2749999999999995</v>
      </c>
      <c r="G42">
        <v>4.32</v>
      </c>
      <c r="H42">
        <f t="shared" ref="H42:H73" si="35">10*C38</f>
        <v>4.8499999999999996</v>
      </c>
      <c r="I42">
        <v>4.9000000000000004</v>
      </c>
      <c r="J42">
        <v>4.95</v>
      </c>
      <c r="K42">
        <v>5</v>
      </c>
      <c r="L42">
        <v>5.0999999999999996</v>
      </c>
      <c r="M42">
        <v>5.15</v>
      </c>
      <c r="N42" s="1">
        <f t="shared" si="8"/>
        <v>5.829200000000001</v>
      </c>
      <c r="O42" s="1">
        <f t="shared" si="9"/>
        <v>6.0584999999999996</v>
      </c>
      <c r="P42" s="1">
        <f t="shared" si="10"/>
        <v>6.2328000000000001</v>
      </c>
      <c r="Q42" s="1">
        <f t="shared" si="11"/>
        <v>6.6042000000000005</v>
      </c>
      <c r="R42" s="1">
        <f t="shared" si="12"/>
        <v>7.1395</v>
      </c>
      <c r="S42" s="1">
        <f t="shared" si="13"/>
        <v>7.5295000000000005</v>
      </c>
      <c r="T42" s="1">
        <f t="shared" si="14"/>
        <v>7.8255000000000008</v>
      </c>
      <c r="U42" s="1">
        <f t="shared" si="15"/>
        <v>7.7065999999999999</v>
      </c>
      <c r="V42" s="1">
        <f t="shared" si="16"/>
        <v>7.6835999999999993</v>
      </c>
      <c r="W42" s="1">
        <f t="shared" si="17"/>
        <v>8.2052499999999995</v>
      </c>
      <c r="X42" s="1">
        <f t="shared" si="18"/>
        <v>8.3011499999999998</v>
      </c>
      <c r="Y42" s="1">
        <f t="shared" si="19"/>
        <v>8.9606999999999992</v>
      </c>
      <c r="Z42" s="1">
        <f t="shared" si="20"/>
        <v>9.8758999999999997</v>
      </c>
      <c r="AA42" s="1">
        <f t="shared" si="21"/>
        <v>11.375</v>
      </c>
      <c r="AB42" s="1">
        <f t="shared" si="22"/>
        <v>11.8125</v>
      </c>
      <c r="AC42" s="1">
        <f t="shared" si="23"/>
        <v>11.686400000000001</v>
      </c>
      <c r="AD42" s="1">
        <f t="shared" si="24"/>
        <v>12.499500000000001</v>
      </c>
      <c r="AE42" s="1">
        <f t="shared" si="25"/>
        <v>13.499500000000001</v>
      </c>
      <c r="AF42" s="1">
        <f t="shared" si="26"/>
        <v>12.15</v>
      </c>
      <c r="AG42" s="1">
        <f t="shared" si="27"/>
        <v>11.1996</v>
      </c>
      <c r="AH42" s="1">
        <f t="shared" si="28"/>
        <v>12.214999999999998</v>
      </c>
      <c r="AI42" s="1">
        <f t="shared" si="29"/>
        <v>11.894399999999999</v>
      </c>
      <c r="AJ42" s="1">
        <f t="shared" si="31"/>
        <v>13.3079</v>
      </c>
      <c r="AK42" s="1">
        <f t="shared" si="32"/>
        <v>13.47</v>
      </c>
      <c r="AL42" s="1">
        <f t="shared" si="33"/>
        <v>14.94975</v>
      </c>
      <c r="AM42" s="1">
        <f t="shared" si="34"/>
        <v>17.658000000000001</v>
      </c>
      <c r="AN42" s="1">
        <f t="shared" ref="AN42:AN73" si="36">22.89*C6</f>
        <v>20.028750000000002</v>
      </c>
      <c r="AO42">
        <v>24.11</v>
      </c>
      <c r="DA42">
        <f t="shared" si="30"/>
        <v>356.85870000000011</v>
      </c>
    </row>
    <row r="43" spans="1:105" x14ac:dyDescent="0.25">
      <c r="A43">
        <v>1988</v>
      </c>
      <c r="B43">
        <f t="shared" si="5"/>
        <v>39</v>
      </c>
      <c r="C43" s="1">
        <v>0.47</v>
      </c>
      <c r="D43">
        <f t="shared" si="6"/>
        <v>4.2299999999999995</v>
      </c>
      <c r="E43">
        <v>4.2299999999999995</v>
      </c>
      <c r="F43">
        <v>4.2749999999999995</v>
      </c>
      <c r="G43">
        <v>4.2749999999999995</v>
      </c>
      <c r="H43">
        <f t="shared" si="35"/>
        <v>4.8</v>
      </c>
      <c r="I43">
        <v>4.8499999999999996</v>
      </c>
      <c r="J43">
        <v>4.9000000000000004</v>
      </c>
      <c r="K43">
        <v>4.95</v>
      </c>
      <c r="L43">
        <v>5</v>
      </c>
      <c r="M43">
        <v>5.0999999999999996</v>
      </c>
      <c r="N43" s="1">
        <f t="shared" si="8"/>
        <v>5.7731500000000002</v>
      </c>
      <c r="O43" s="1">
        <f t="shared" si="9"/>
        <v>6.0007999999999999</v>
      </c>
      <c r="P43" s="1">
        <f t="shared" si="10"/>
        <v>6.1740000000000004</v>
      </c>
      <c r="Q43" s="1">
        <f t="shared" si="11"/>
        <v>6.4819000000000004</v>
      </c>
      <c r="R43" s="1">
        <f t="shared" si="12"/>
        <v>7.0739999999999998</v>
      </c>
      <c r="S43" s="1">
        <f t="shared" si="13"/>
        <v>7.4610500000000002</v>
      </c>
      <c r="T43" s="1">
        <f t="shared" si="14"/>
        <v>7.7550000000000008</v>
      </c>
      <c r="U43" s="1">
        <f t="shared" si="15"/>
        <v>7.5702000000000007</v>
      </c>
      <c r="V43" s="1">
        <f t="shared" si="16"/>
        <v>7.6161999999999992</v>
      </c>
      <c r="W43" s="1">
        <f t="shared" si="17"/>
        <v>8.1338999999999988</v>
      </c>
      <c r="X43" s="1">
        <f t="shared" si="18"/>
        <v>8.1592499999999983</v>
      </c>
      <c r="Y43" s="1">
        <f t="shared" si="19"/>
        <v>8.8101000000000003</v>
      </c>
      <c r="Z43" s="1">
        <f t="shared" si="20"/>
        <v>9.6330500000000008</v>
      </c>
      <c r="AA43" s="1">
        <f t="shared" si="21"/>
        <v>11.101999999999999</v>
      </c>
      <c r="AB43" s="1">
        <f t="shared" si="22"/>
        <v>11.71875</v>
      </c>
      <c r="AC43" s="1">
        <f t="shared" si="23"/>
        <v>11.503800000000002</v>
      </c>
      <c r="AD43" s="1">
        <f t="shared" si="24"/>
        <v>12.3072</v>
      </c>
      <c r="AE43" s="1">
        <f t="shared" si="25"/>
        <v>13.195</v>
      </c>
      <c r="AF43" s="1">
        <f t="shared" si="26"/>
        <v>11.97</v>
      </c>
      <c r="AG43" s="1">
        <f t="shared" si="27"/>
        <v>11.11725</v>
      </c>
      <c r="AH43" s="1">
        <f t="shared" si="28"/>
        <v>11.866</v>
      </c>
      <c r="AI43" s="1">
        <f t="shared" si="29"/>
        <v>11.563999999999998</v>
      </c>
      <c r="AJ43" s="1">
        <f t="shared" si="31"/>
        <v>13.1256</v>
      </c>
      <c r="AK43" s="1">
        <f t="shared" si="32"/>
        <v>13.110800000000001</v>
      </c>
      <c r="AL43" s="1">
        <f t="shared" si="33"/>
        <v>14.467499999999999</v>
      </c>
      <c r="AM43" s="1">
        <f t="shared" si="34"/>
        <v>16.895</v>
      </c>
      <c r="AN43" s="1">
        <f t="shared" si="36"/>
        <v>18.540900000000001</v>
      </c>
      <c r="AO43" s="1">
        <f t="shared" ref="AO43:AO74" si="37">24.11*C6</f>
        <v>21.096249999999998</v>
      </c>
      <c r="AP43">
        <v>25.39</v>
      </c>
      <c r="DA43">
        <f t="shared" si="30"/>
        <v>372.22264999999993</v>
      </c>
    </row>
    <row r="44" spans="1:105" x14ac:dyDescent="0.25">
      <c r="A44">
        <v>1989</v>
      </c>
      <c r="B44">
        <f t="shared" si="5"/>
        <v>40</v>
      </c>
      <c r="C44" s="1">
        <v>0.46500000000000002</v>
      </c>
      <c r="D44">
        <f t="shared" si="6"/>
        <v>4.1850000000000005</v>
      </c>
      <c r="E44">
        <v>4.2299999999999995</v>
      </c>
      <c r="F44">
        <v>4.2299999999999995</v>
      </c>
      <c r="G44">
        <v>4.2749999999999995</v>
      </c>
      <c r="H44">
        <f t="shared" si="35"/>
        <v>4.75</v>
      </c>
      <c r="I44">
        <v>4.8</v>
      </c>
      <c r="J44">
        <v>4.8499999999999996</v>
      </c>
      <c r="K44">
        <v>4.9000000000000004</v>
      </c>
      <c r="L44">
        <v>4.95</v>
      </c>
      <c r="M44">
        <v>5</v>
      </c>
      <c r="N44" s="1">
        <f t="shared" si="8"/>
        <v>5.7171000000000003</v>
      </c>
      <c r="O44" s="1">
        <f t="shared" si="9"/>
        <v>5.9430999999999994</v>
      </c>
      <c r="P44" s="1">
        <f t="shared" si="10"/>
        <v>6.1151999999999997</v>
      </c>
      <c r="Q44" s="1">
        <f t="shared" si="11"/>
        <v>6.4207500000000008</v>
      </c>
      <c r="R44" s="1">
        <f t="shared" si="12"/>
        <v>6.9430000000000005</v>
      </c>
      <c r="S44" s="1">
        <f t="shared" si="13"/>
        <v>7.3925999999999998</v>
      </c>
      <c r="T44" s="1">
        <f t="shared" si="14"/>
        <v>7.6845000000000008</v>
      </c>
      <c r="U44" s="1">
        <f t="shared" si="15"/>
        <v>7.5020000000000007</v>
      </c>
      <c r="V44" s="1">
        <f t="shared" si="16"/>
        <v>7.4814000000000007</v>
      </c>
      <c r="W44" s="1">
        <f t="shared" si="17"/>
        <v>8.0625499999999999</v>
      </c>
      <c r="X44" s="1">
        <f t="shared" si="18"/>
        <v>8.0882999999999985</v>
      </c>
      <c r="Y44" s="1">
        <f t="shared" si="19"/>
        <v>8.6594999999999995</v>
      </c>
      <c r="Z44" s="1">
        <f t="shared" si="20"/>
        <v>9.4711499999999997</v>
      </c>
      <c r="AA44" s="1">
        <f t="shared" si="21"/>
        <v>10.828999999999999</v>
      </c>
      <c r="AB44" s="1">
        <f t="shared" si="22"/>
        <v>11.4375</v>
      </c>
      <c r="AC44" s="1">
        <f t="shared" si="23"/>
        <v>11.412500000000001</v>
      </c>
      <c r="AD44" s="1">
        <f t="shared" si="24"/>
        <v>12.1149</v>
      </c>
      <c r="AE44" s="1">
        <f t="shared" si="25"/>
        <v>12.992000000000001</v>
      </c>
      <c r="AF44" s="1">
        <f t="shared" si="26"/>
        <v>11.700000000000001</v>
      </c>
      <c r="AG44" s="1">
        <f t="shared" si="27"/>
        <v>10.95255</v>
      </c>
      <c r="AH44" s="1">
        <f t="shared" si="28"/>
        <v>11.77875</v>
      </c>
      <c r="AI44" s="1">
        <f t="shared" si="29"/>
        <v>11.233600000000001</v>
      </c>
      <c r="AJ44" s="1">
        <f t="shared" si="31"/>
        <v>12.760999999999999</v>
      </c>
      <c r="AK44" s="1">
        <f t="shared" si="32"/>
        <v>12.9312</v>
      </c>
      <c r="AL44" s="1">
        <f t="shared" si="33"/>
        <v>14.0817</v>
      </c>
      <c r="AM44" s="1">
        <f t="shared" si="34"/>
        <v>16.350000000000001</v>
      </c>
      <c r="AN44" s="1">
        <f t="shared" si="36"/>
        <v>17.739750000000001</v>
      </c>
      <c r="AO44" s="1">
        <f t="shared" si="37"/>
        <v>19.5291</v>
      </c>
      <c r="AP44" s="1">
        <f t="shared" ref="AP44:AP75" si="38">25.39*C6</f>
        <v>22.216250000000002</v>
      </c>
      <c r="AQ44">
        <v>25.4</v>
      </c>
      <c r="DA44">
        <f t="shared" si="30"/>
        <v>387.11095000000006</v>
      </c>
    </row>
    <row r="45" spans="1:105" x14ac:dyDescent="0.25">
      <c r="A45">
        <v>1990</v>
      </c>
      <c r="B45">
        <f t="shared" si="5"/>
        <v>41</v>
      </c>
      <c r="C45" s="1">
        <v>0.46500000000000002</v>
      </c>
      <c r="D45">
        <f t="shared" si="6"/>
        <v>4.1850000000000005</v>
      </c>
      <c r="E45">
        <v>4.1850000000000005</v>
      </c>
      <c r="F45">
        <v>4.2299999999999995</v>
      </c>
      <c r="G45">
        <v>4.2299999999999995</v>
      </c>
      <c r="H45">
        <f t="shared" si="35"/>
        <v>4.75</v>
      </c>
      <c r="I45">
        <v>4.75</v>
      </c>
      <c r="J45">
        <v>4.8</v>
      </c>
      <c r="K45">
        <v>4.8499999999999996</v>
      </c>
      <c r="L45">
        <v>4.9000000000000004</v>
      </c>
      <c r="M45">
        <v>4.95</v>
      </c>
      <c r="N45" s="1">
        <f t="shared" si="8"/>
        <v>5.6050000000000004</v>
      </c>
      <c r="O45" s="1">
        <f t="shared" si="9"/>
        <v>5.8853999999999997</v>
      </c>
      <c r="P45" s="1">
        <f t="shared" si="10"/>
        <v>6.0564</v>
      </c>
      <c r="Q45" s="1">
        <f t="shared" si="11"/>
        <v>6.3596000000000004</v>
      </c>
      <c r="R45" s="1">
        <f t="shared" si="12"/>
        <v>6.8775000000000004</v>
      </c>
      <c r="S45" s="1">
        <f t="shared" si="13"/>
        <v>7.2557</v>
      </c>
      <c r="T45" s="1">
        <f t="shared" si="14"/>
        <v>7.6139999999999999</v>
      </c>
      <c r="U45" s="1">
        <f t="shared" si="15"/>
        <v>7.4338000000000006</v>
      </c>
      <c r="V45" s="1">
        <f t="shared" si="16"/>
        <v>7.4140000000000006</v>
      </c>
      <c r="W45" s="1">
        <f t="shared" si="17"/>
        <v>7.9198500000000003</v>
      </c>
      <c r="X45" s="1">
        <f t="shared" si="18"/>
        <v>8.0173499999999986</v>
      </c>
      <c r="Y45" s="1">
        <f t="shared" si="19"/>
        <v>8.5841999999999992</v>
      </c>
      <c r="Z45" s="1">
        <f t="shared" si="20"/>
        <v>9.3092500000000005</v>
      </c>
      <c r="AA45" s="1">
        <f t="shared" si="21"/>
        <v>10.646999999999998</v>
      </c>
      <c r="AB45" s="1">
        <f t="shared" si="22"/>
        <v>11.15625</v>
      </c>
      <c r="AC45" s="1">
        <f t="shared" si="23"/>
        <v>11.1386</v>
      </c>
      <c r="AD45" s="1">
        <f t="shared" si="24"/>
        <v>12.018750000000001</v>
      </c>
      <c r="AE45" s="1">
        <f t="shared" si="25"/>
        <v>12.789</v>
      </c>
      <c r="AF45" s="1">
        <f t="shared" si="26"/>
        <v>11.52</v>
      </c>
      <c r="AG45" s="1">
        <f t="shared" si="27"/>
        <v>10.705499999999999</v>
      </c>
      <c r="AH45" s="1">
        <f t="shared" si="28"/>
        <v>11.60425</v>
      </c>
      <c r="AI45" s="1">
        <f t="shared" si="29"/>
        <v>11.151</v>
      </c>
      <c r="AJ45" s="1">
        <f t="shared" si="31"/>
        <v>12.396400000000002</v>
      </c>
      <c r="AK45" s="1">
        <f t="shared" si="32"/>
        <v>12.571999999999999</v>
      </c>
      <c r="AL45" s="1">
        <f t="shared" si="33"/>
        <v>13.888799999999998</v>
      </c>
      <c r="AM45" s="1">
        <f t="shared" si="34"/>
        <v>15.914</v>
      </c>
      <c r="AN45" s="1">
        <f t="shared" si="36"/>
        <v>17.1675</v>
      </c>
      <c r="AO45" s="1">
        <f t="shared" si="37"/>
        <v>18.68525</v>
      </c>
      <c r="AP45" s="1">
        <f t="shared" si="38"/>
        <v>20.565900000000003</v>
      </c>
      <c r="AQ45" s="1">
        <f t="shared" ref="AQ45:AQ76" si="39">25.4*C6</f>
        <v>22.224999999999998</v>
      </c>
      <c r="AR45">
        <v>25.45</v>
      </c>
      <c r="DA45">
        <f t="shared" si="30"/>
        <v>401.75725</v>
      </c>
    </row>
    <row r="46" spans="1:105" x14ac:dyDescent="0.25">
      <c r="A46">
        <v>1991</v>
      </c>
      <c r="B46">
        <f t="shared" si="5"/>
        <v>42</v>
      </c>
      <c r="C46" s="1">
        <v>0.46</v>
      </c>
      <c r="D46">
        <f t="shared" si="6"/>
        <v>4.1400000000000006</v>
      </c>
      <c r="E46">
        <v>4.1850000000000005</v>
      </c>
      <c r="F46">
        <v>4.1850000000000005</v>
      </c>
      <c r="G46">
        <v>4.2299999999999995</v>
      </c>
      <c r="H46">
        <f t="shared" si="35"/>
        <v>4.6999999999999993</v>
      </c>
      <c r="I46">
        <v>4.75</v>
      </c>
      <c r="J46">
        <v>4.75</v>
      </c>
      <c r="K46">
        <v>4.8</v>
      </c>
      <c r="L46">
        <v>4.8499999999999996</v>
      </c>
      <c r="M46">
        <v>4.9000000000000004</v>
      </c>
      <c r="N46" s="1">
        <f t="shared" si="8"/>
        <v>5.5489500000000005</v>
      </c>
      <c r="O46" s="1">
        <f t="shared" si="9"/>
        <v>5.77</v>
      </c>
      <c r="P46" s="1">
        <f t="shared" si="10"/>
        <v>5.9976000000000003</v>
      </c>
      <c r="Q46" s="1">
        <f t="shared" si="11"/>
        <v>6.2984500000000008</v>
      </c>
      <c r="R46" s="1">
        <f t="shared" si="12"/>
        <v>6.8120000000000003</v>
      </c>
      <c r="S46" s="1">
        <f t="shared" si="13"/>
        <v>7.1872499999999997</v>
      </c>
      <c r="T46" s="1">
        <f t="shared" si="14"/>
        <v>7.4729999999999999</v>
      </c>
      <c r="U46" s="1">
        <f t="shared" si="15"/>
        <v>7.3656000000000006</v>
      </c>
      <c r="V46" s="1">
        <f t="shared" si="16"/>
        <v>7.3466000000000005</v>
      </c>
      <c r="W46" s="1">
        <f t="shared" si="17"/>
        <v>7.8485000000000005</v>
      </c>
      <c r="X46" s="1">
        <f t="shared" si="18"/>
        <v>7.8754500000000007</v>
      </c>
      <c r="Y46" s="1">
        <f t="shared" si="19"/>
        <v>8.5088999999999988</v>
      </c>
      <c r="Z46" s="1">
        <f t="shared" si="20"/>
        <v>9.2282999999999991</v>
      </c>
      <c r="AA46" s="1">
        <f t="shared" si="21"/>
        <v>10.464999999999998</v>
      </c>
      <c r="AB46" s="1">
        <f t="shared" si="22"/>
        <v>10.96875</v>
      </c>
      <c r="AC46" s="1">
        <f t="shared" si="23"/>
        <v>10.864700000000001</v>
      </c>
      <c r="AD46" s="1">
        <f t="shared" si="24"/>
        <v>11.7303</v>
      </c>
      <c r="AE46" s="1">
        <f t="shared" si="25"/>
        <v>12.6875</v>
      </c>
      <c r="AF46" s="1">
        <f t="shared" si="26"/>
        <v>11.34</v>
      </c>
      <c r="AG46" s="1">
        <f t="shared" si="27"/>
        <v>10.540799999999999</v>
      </c>
      <c r="AH46" s="1">
        <f t="shared" si="28"/>
        <v>11.342499999999999</v>
      </c>
      <c r="AI46" s="1">
        <f t="shared" si="29"/>
        <v>10.985800000000001</v>
      </c>
      <c r="AJ46" s="1">
        <f t="shared" si="31"/>
        <v>12.305250000000001</v>
      </c>
      <c r="AK46" s="1">
        <f t="shared" si="32"/>
        <v>12.212800000000001</v>
      </c>
      <c r="AL46" s="1">
        <f t="shared" si="33"/>
        <v>13.502999999999998</v>
      </c>
      <c r="AM46" s="1">
        <f t="shared" si="34"/>
        <v>15.696</v>
      </c>
      <c r="AN46" s="1">
        <f t="shared" si="36"/>
        <v>16.709700000000002</v>
      </c>
      <c r="AO46" s="1">
        <f t="shared" si="37"/>
        <v>18.0825</v>
      </c>
      <c r="AP46" s="1">
        <f t="shared" si="38"/>
        <v>19.677250000000001</v>
      </c>
      <c r="AQ46" s="1">
        <f t="shared" si="39"/>
        <v>20.574000000000002</v>
      </c>
      <c r="AR46" s="1">
        <f t="shared" ref="AR46:AR77" si="40">25.45*C6</f>
        <v>22.268750000000001</v>
      </c>
      <c r="AS46">
        <v>26.21</v>
      </c>
      <c r="DA46">
        <f t="shared" si="30"/>
        <v>416.91520000000003</v>
      </c>
    </row>
    <row r="47" spans="1:105" x14ac:dyDescent="0.25">
      <c r="A47">
        <v>1992</v>
      </c>
      <c r="B47">
        <f t="shared" si="5"/>
        <v>43</v>
      </c>
      <c r="C47" s="1">
        <v>0.46</v>
      </c>
      <c r="D47">
        <f t="shared" si="6"/>
        <v>4.1400000000000006</v>
      </c>
      <c r="E47">
        <v>4.1400000000000006</v>
      </c>
      <c r="F47">
        <v>4.1850000000000005</v>
      </c>
      <c r="G47">
        <v>4.1850000000000005</v>
      </c>
      <c r="H47">
        <f t="shared" si="35"/>
        <v>4.6999999999999993</v>
      </c>
      <c r="I47">
        <v>4.6999999999999993</v>
      </c>
      <c r="J47">
        <v>4.75</v>
      </c>
      <c r="K47">
        <v>4.75</v>
      </c>
      <c r="L47">
        <v>4.8</v>
      </c>
      <c r="M47">
        <v>4.8499999999999996</v>
      </c>
      <c r="N47" s="1">
        <f t="shared" si="8"/>
        <v>5.4929000000000006</v>
      </c>
      <c r="O47" s="1">
        <f t="shared" si="9"/>
        <v>5.7122999999999999</v>
      </c>
      <c r="P47" s="1">
        <f t="shared" si="10"/>
        <v>5.88</v>
      </c>
      <c r="Q47" s="1">
        <f t="shared" si="11"/>
        <v>6.2373000000000003</v>
      </c>
      <c r="R47" s="1">
        <f t="shared" si="12"/>
        <v>6.7465000000000002</v>
      </c>
      <c r="S47" s="1">
        <f t="shared" si="13"/>
        <v>7.1188000000000002</v>
      </c>
      <c r="T47" s="1">
        <f t="shared" si="14"/>
        <v>7.4024999999999999</v>
      </c>
      <c r="U47" s="1">
        <f t="shared" si="15"/>
        <v>7.2292000000000005</v>
      </c>
      <c r="V47" s="1">
        <f t="shared" si="16"/>
        <v>7.2792000000000003</v>
      </c>
      <c r="W47" s="1">
        <f t="shared" si="17"/>
        <v>7.7771500000000007</v>
      </c>
      <c r="X47" s="1">
        <f t="shared" si="18"/>
        <v>7.8045</v>
      </c>
      <c r="Y47" s="1">
        <f t="shared" si="19"/>
        <v>8.3583000000000016</v>
      </c>
      <c r="Z47" s="1">
        <f t="shared" si="20"/>
        <v>9.1473499999999994</v>
      </c>
      <c r="AA47" s="1">
        <f t="shared" si="21"/>
        <v>10.373999999999999</v>
      </c>
      <c r="AB47" s="1">
        <f t="shared" si="22"/>
        <v>10.78125</v>
      </c>
      <c r="AC47" s="1">
        <f t="shared" si="23"/>
        <v>10.6821</v>
      </c>
      <c r="AD47" s="1">
        <f t="shared" si="24"/>
        <v>11.441850000000001</v>
      </c>
      <c r="AE47" s="1">
        <f t="shared" si="25"/>
        <v>12.383000000000001</v>
      </c>
      <c r="AF47" s="1">
        <f t="shared" si="26"/>
        <v>11.25</v>
      </c>
      <c r="AG47" s="1">
        <f t="shared" si="27"/>
        <v>10.376099999999999</v>
      </c>
      <c r="AH47" s="1">
        <f t="shared" si="28"/>
        <v>11.167999999999999</v>
      </c>
      <c r="AI47" s="1">
        <f t="shared" si="29"/>
        <v>10.738</v>
      </c>
      <c r="AJ47" s="1">
        <f t="shared" si="31"/>
        <v>12.122950000000001</v>
      </c>
      <c r="AK47" s="1">
        <f t="shared" si="32"/>
        <v>12.123000000000001</v>
      </c>
      <c r="AL47" s="1">
        <f t="shared" si="33"/>
        <v>13.1172</v>
      </c>
      <c r="AM47" s="1">
        <f t="shared" si="34"/>
        <v>15.26</v>
      </c>
      <c r="AN47" s="1">
        <f t="shared" si="36"/>
        <v>16.480799999999999</v>
      </c>
      <c r="AO47" s="1">
        <f t="shared" si="37"/>
        <v>17.600300000000001</v>
      </c>
      <c r="AP47" s="1">
        <f t="shared" si="38"/>
        <v>19.0425</v>
      </c>
      <c r="AQ47" s="1">
        <f t="shared" si="39"/>
        <v>19.684999999999999</v>
      </c>
      <c r="AR47" s="1">
        <f t="shared" si="40"/>
        <v>20.6145</v>
      </c>
      <c r="AS47" s="1">
        <f t="shared" ref="AS47:AS78" si="41">26.21*C6</f>
        <v>22.93375</v>
      </c>
      <c r="AT47">
        <v>28.11</v>
      </c>
      <c r="DA47">
        <f t="shared" si="30"/>
        <v>433.67030000000005</v>
      </c>
    </row>
    <row r="48" spans="1:105" x14ac:dyDescent="0.25">
      <c r="A48">
        <v>1993</v>
      </c>
      <c r="B48">
        <f t="shared" si="5"/>
        <v>44</v>
      </c>
      <c r="C48" s="1">
        <v>0.45500000000000002</v>
      </c>
      <c r="D48">
        <f t="shared" si="6"/>
        <v>4.0949999999999998</v>
      </c>
      <c r="E48">
        <v>4.1400000000000006</v>
      </c>
      <c r="F48">
        <v>4.1400000000000006</v>
      </c>
      <c r="G48">
        <v>4.1850000000000005</v>
      </c>
      <c r="H48">
        <f t="shared" si="35"/>
        <v>4.6500000000000004</v>
      </c>
      <c r="I48">
        <v>4.6999999999999993</v>
      </c>
      <c r="J48">
        <v>4.6999999999999993</v>
      </c>
      <c r="K48">
        <v>4.75</v>
      </c>
      <c r="L48">
        <v>4.75</v>
      </c>
      <c r="M48">
        <v>4.8</v>
      </c>
      <c r="N48" s="1">
        <f t="shared" ref="N48:N79" si="42">11.21*C38</f>
        <v>5.4368500000000006</v>
      </c>
      <c r="O48" s="1">
        <f t="shared" si="9"/>
        <v>5.6545999999999994</v>
      </c>
      <c r="P48" s="1">
        <f t="shared" si="10"/>
        <v>5.8212000000000002</v>
      </c>
      <c r="Q48" s="1">
        <f t="shared" si="11"/>
        <v>6.1150000000000002</v>
      </c>
      <c r="R48" s="1">
        <f t="shared" si="12"/>
        <v>6.681</v>
      </c>
      <c r="S48" s="1">
        <f t="shared" si="13"/>
        <v>7.0503499999999999</v>
      </c>
      <c r="T48" s="1">
        <f t="shared" si="14"/>
        <v>7.3319999999999999</v>
      </c>
      <c r="U48" s="1">
        <f t="shared" si="15"/>
        <v>7.1610000000000005</v>
      </c>
      <c r="V48" s="1">
        <f t="shared" si="16"/>
        <v>7.144400000000001</v>
      </c>
      <c r="W48" s="1">
        <f t="shared" si="17"/>
        <v>7.7058</v>
      </c>
      <c r="X48" s="1">
        <f t="shared" si="18"/>
        <v>7.7335500000000001</v>
      </c>
      <c r="Y48" s="1">
        <f t="shared" si="19"/>
        <v>8.2830000000000013</v>
      </c>
      <c r="Z48" s="1">
        <f t="shared" si="20"/>
        <v>8.9854500000000019</v>
      </c>
      <c r="AA48" s="1">
        <f t="shared" si="21"/>
        <v>10.282999999999999</v>
      </c>
      <c r="AB48" s="1">
        <f t="shared" si="22"/>
        <v>10.687499999999998</v>
      </c>
      <c r="AC48" s="1">
        <f t="shared" si="23"/>
        <v>10.499499999999999</v>
      </c>
      <c r="AD48" s="1">
        <f t="shared" si="24"/>
        <v>11.249549999999999</v>
      </c>
      <c r="AE48" s="1">
        <f t="shared" si="25"/>
        <v>12.0785</v>
      </c>
      <c r="AF48" s="1">
        <f t="shared" si="26"/>
        <v>10.98</v>
      </c>
      <c r="AG48" s="1">
        <f t="shared" si="27"/>
        <v>10.293749999999999</v>
      </c>
      <c r="AH48" s="1">
        <f t="shared" si="28"/>
        <v>10.993499999999999</v>
      </c>
      <c r="AI48" s="1">
        <f t="shared" si="29"/>
        <v>10.572799999999999</v>
      </c>
      <c r="AJ48" s="1">
        <f t="shared" si="31"/>
        <v>11.849500000000001</v>
      </c>
      <c r="AK48" s="1">
        <f t="shared" si="32"/>
        <v>11.9434</v>
      </c>
      <c r="AL48" s="1">
        <f t="shared" si="33"/>
        <v>13.02075</v>
      </c>
      <c r="AM48" s="1">
        <f t="shared" si="34"/>
        <v>14.824000000000002</v>
      </c>
      <c r="AN48" s="1">
        <f t="shared" si="36"/>
        <v>16.023</v>
      </c>
      <c r="AO48" s="1">
        <f t="shared" si="37"/>
        <v>17.359199999999998</v>
      </c>
      <c r="AP48" s="1">
        <f t="shared" si="38"/>
        <v>18.534700000000001</v>
      </c>
      <c r="AQ48" s="1">
        <f t="shared" si="39"/>
        <v>19.049999999999997</v>
      </c>
      <c r="AR48" s="1">
        <f t="shared" si="40"/>
        <v>19.723749999999999</v>
      </c>
      <c r="AS48" s="1">
        <f t="shared" si="41"/>
        <v>21.230100000000004</v>
      </c>
      <c r="AT48" s="1">
        <f t="shared" ref="AT48:AT79" si="43">28.11*C6</f>
        <v>24.596249999999998</v>
      </c>
      <c r="AU48">
        <v>27.71</v>
      </c>
      <c r="DA48">
        <f t="shared" si="30"/>
        <v>449.51695000000001</v>
      </c>
    </row>
    <row r="49" spans="1:105" x14ac:dyDescent="0.25">
      <c r="A49">
        <v>1994</v>
      </c>
      <c r="B49">
        <f t="shared" si="5"/>
        <v>45</v>
      </c>
      <c r="C49" s="1">
        <v>0.45500000000000002</v>
      </c>
      <c r="D49">
        <f t="shared" si="6"/>
        <v>4.0949999999999998</v>
      </c>
      <c r="E49">
        <v>4.0949999999999998</v>
      </c>
      <c r="F49">
        <v>4.1400000000000006</v>
      </c>
      <c r="G49">
        <v>4.1400000000000006</v>
      </c>
      <c r="H49">
        <f t="shared" si="35"/>
        <v>4.6500000000000004</v>
      </c>
      <c r="I49">
        <v>4.6500000000000004</v>
      </c>
      <c r="J49">
        <v>4.6999999999999993</v>
      </c>
      <c r="K49">
        <v>4.6999999999999993</v>
      </c>
      <c r="L49">
        <v>4.75</v>
      </c>
      <c r="M49">
        <v>4.75</v>
      </c>
      <c r="N49" s="1">
        <f t="shared" si="42"/>
        <v>5.3807999999999998</v>
      </c>
      <c r="O49" s="1">
        <f t="shared" ref="O49:O80" si="44">11.54*C38</f>
        <v>5.5968999999999998</v>
      </c>
      <c r="P49" s="1">
        <f t="shared" si="10"/>
        <v>5.7623999999999995</v>
      </c>
      <c r="Q49" s="1">
        <f t="shared" si="11"/>
        <v>6.0538499999999997</v>
      </c>
      <c r="R49" s="1">
        <f t="shared" si="12"/>
        <v>6.55</v>
      </c>
      <c r="S49" s="1">
        <f t="shared" si="13"/>
        <v>6.9818999999999996</v>
      </c>
      <c r="T49" s="1">
        <f t="shared" si="14"/>
        <v>7.2614999999999998</v>
      </c>
      <c r="U49" s="1">
        <f t="shared" si="15"/>
        <v>7.0928000000000004</v>
      </c>
      <c r="V49" s="1">
        <f t="shared" si="16"/>
        <v>7.0770000000000008</v>
      </c>
      <c r="W49" s="1">
        <f t="shared" si="17"/>
        <v>7.5631000000000004</v>
      </c>
      <c r="X49" s="1">
        <f t="shared" si="18"/>
        <v>7.6626000000000003</v>
      </c>
      <c r="Y49" s="1">
        <f t="shared" si="19"/>
        <v>8.2077000000000009</v>
      </c>
      <c r="Z49" s="1">
        <f t="shared" si="20"/>
        <v>8.9045000000000023</v>
      </c>
      <c r="AA49" s="1">
        <f t="shared" si="21"/>
        <v>10.101000000000001</v>
      </c>
      <c r="AB49" s="1">
        <f t="shared" si="22"/>
        <v>10.593749999999998</v>
      </c>
      <c r="AC49" s="1">
        <f t="shared" si="23"/>
        <v>10.408200000000001</v>
      </c>
      <c r="AD49" s="1">
        <f t="shared" si="24"/>
        <v>11.05725</v>
      </c>
      <c r="AE49" s="1">
        <f t="shared" si="25"/>
        <v>11.875499999999999</v>
      </c>
      <c r="AF49" s="1">
        <f t="shared" si="26"/>
        <v>10.709999999999999</v>
      </c>
      <c r="AG49" s="1">
        <f t="shared" si="27"/>
        <v>10.0467</v>
      </c>
      <c r="AH49" s="1">
        <f t="shared" si="28"/>
        <v>10.90625</v>
      </c>
      <c r="AI49" s="1">
        <f t="shared" si="29"/>
        <v>10.4076</v>
      </c>
      <c r="AJ49" s="1">
        <f t="shared" si="31"/>
        <v>11.667200000000001</v>
      </c>
      <c r="AK49" s="1">
        <f t="shared" si="32"/>
        <v>11.674000000000001</v>
      </c>
      <c r="AL49" s="1">
        <f t="shared" si="33"/>
        <v>12.82785</v>
      </c>
      <c r="AM49" s="1">
        <f t="shared" si="34"/>
        <v>14.715000000000002</v>
      </c>
      <c r="AN49" s="1">
        <f t="shared" si="36"/>
        <v>15.565200000000001</v>
      </c>
      <c r="AO49" s="1">
        <f t="shared" si="37"/>
        <v>16.876999999999999</v>
      </c>
      <c r="AP49" s="1">
        <f t="shared" si="38"/>
        <v>18.280799999999999</v>
      </c>
      <c r="AQ49" s="1">
        <f t="shared" si="39"/>
        <v>18.541999999999998</v>
      </c>
      <c r="AR49" s="1">
        <f t="shared" si="40"/>
        <v>19.087499999999999</v>
      </c>
      <c r="AS49" s="1">
        <f t="shared" si="41"/>
        <v>20.312750000000001</v>
      </c>
      <c r="AT49" s="1">
        <f t="shared" si="43"/>
        <v>22.769100000000002</v>
      </c>
      <c r="AU49" s="1">
        <f t="shared" ref="AU49:AU80" si="45">27.71*C6</f>
        <v>24.24625</v>
      </c>
      <c r="AV49">
        <v>27.89</v>
      </c>
      <c r="DA49">
        <f t="shared" si="30"/>
        <v>465.32594999999986</v>
      </c>
    </row>
    <row r="50" spans="1:105" x14ac:dyDescent="0.25">
      <c r="A50">
        <v>1995</v>
      </c>
      <c r="B50">
        <f t="shared" si="5"/>
        <v>46</v>
      </c>
      <c r="C50" s="1">
        <v>0.45</v>
      </c>
      <c r="D50">
        <f t="shared" si="6"/>
        <v>4.05</v>
      </c>
      <c r="E50">
        <v>4.0949999999999998</v>
      </c>
      <c r="F50">
        <v>4.0949999999999998</v>
      </c>
      <c r="G50">
        <v>4.1400000000000006</v>
      </c>
      <c r="H50">
        <f t="shared" si="35"/>
        <v>4.6000000000000005</v>
      </c>
      <c r="I50">
        <v>4.6500000000000004</v>
      </c>
      <c r="J50">
        <v>4.6500000000000004</v>
      </c>
      <c r="K50">
        <v>4.6999999999999993</v>
      </c>
      <c r="L50">
        <v>4.6999999999999993</v>
      </c>
      <c r="M50">
        <v>4.75</v>
      </c>
      <c r="N50" s="1">
        <f t="shared" si="42"/>
        <v>5.3247499999999999</v>
      </c>
      <c r="O50" s="1">
        <f t="shared" si="44"/>
        <v>5.5391999999999992</v>
      </c>
      <c r="P50" s="1">
        <f t="shared" ref="P50:P81" si="46">11.76*C38</f>
        <v>5.7035999999999998</v>
      </c>
      <c r="Q50" s="1">
        <f t="shared" si="11"/>
        <v>5.9927000000000001</v>
      </c>
      <c r="R50" s="1">
        <f t="shared" si="12"/>
        <v>6.4844999999999997</v>
      </c>
      <c r="S50" s="1">
        <f t="shared" si="13"/>
        <v>6.8449999999999998</v>
      </c>
      <c r="T50" s="1">
        <f t="shared" si="14"/>
        <v>7.1909999999999998</v>
      </c>
      <c r="U50" s="1">
        <f t="shared" si="15"/>
        <v>7.0246000000000004</v>
      </c>
      <c r="V50" s="1">
        <f t="shared" si="16"/>
        <v>7.0096000000000007</v>
      </c>
      <c r="W50" s="1">
        <f t="shared" si="17"/>
        <v>7.4917499999999997</v>
      </c>
      <c r="X50" s="1">
        <f t="shared" si="18"/>
        <v>7.5206999999999997</v>
      </c>
      <c r="Y50" s="1">
        <f t="shared" si="19"/>
        <v>8.1324000000000005</v>
      </c>
      <c r="Z50" s="1">
        <f t="shared" si="20"/>
        <v>8.8235500000000009</v>
      </c>
      <c r="AA50" s="1">
        <f t="shared" si="21"/>
        <v>10.01</v>
      </c>
      <c r="AB50" s="1">
        <f t="shared" si="22"/>
        <v>10.406250000000002</v>
      </c>
      <c r="AC50" s="1">
        <f t="shared" si="23"/>
        <v>10.3169</v>
      </c>
      <c r="AD50" s="1">
        <f t="shared" si="24"/>
        <v>10.9611</v>
      </c>
      <c r="AE50" s="1">
        <f t="shared" si="25"/>
        <v>11.672499999999999</v>
      </c>
      <c r="AF50" s="1">
        <f t="shared" si="26"/>
        <v>10.53</v>
      </c>
      <c r="AG50" s="1">
        <f t="shared" si="27"/>
        <v>9.7996499999999997</v>
      </c>
      <c r="AH50" s="1">
        <f t="shared" si="28"/>
        <v>10.644499999999999</v>
      </c>
      <c r="AI50" s="1">
        <f t="shared" si="29"/>
        <v>10.324999999999999</v>
      </c>
      <c r="AJ50" s="1">
        <f t="shared" si="31"/>
        <v>11.4849</v>
      </c>
      <c r="AK50" s="1">
        <f t="shared" si="32"/>
        <v>11.494400000000001</v>
      </c>
      <c r="AL50" s="1">
        <f t="shared" si="33"/>
        <v>12.538499999999999</v>
      </c>
      <c r="AM50" s="1">
        <f t="shared" si="34"/>
        <v>14.497000000000002</v>
      </c>
      <c r="AN50" s="1">
        <f t="shared" si="36"/>
        <v>15.450750000000001</v>
      </c>
      <c r="AO50" s="1">
        <f t="shared" si="37"/>
        <v>16.3948</v>
      </c>
      <c r="AP50" s="1">
        <f t="shared" si="38"/>
        <v>17.773</v>
      </c>
      <c r="AQ50" s="1">
        <f t="shared" si="39"/>
        <v>18.287999999999997</v>
      </c>
      <c r="AR50" s="1">
        <f t="shared" si="40"/>
        <v>18.578499999999998</v>
      </c>
      <c r="AS50" s="1">
        <f t="shared" si="41"/>
        <v>19.657499999999999</v>
      </c>
      <c r="AT50" s="1">
        <f t="shared" si="43"/>
        <v>21.785250000000001</v>
      </c>
      <c r="AU50" s="1">
        <f t="shared" si="45"/>
        <v>22.445100000000004</v>
      </c>
      <c r="AV50" s="1">
        <f t="shared" ref="AV50:AV81" si="47">27.89*C6</f>
        <v>24.403750000000002</v>
      </c>
      <c r="AW50">
        <v>28.15</v>
      </c>
      <c r="DA50">
        <f t="shared" si="30"/>
        <v>481.12070000000011</v>
      </c>
    </row>
    <row r="51" spans="1:105" x14ac:dyDescent="0.25">
      <c r="A51">
        <v>1996</v>
      </c>
      <c r="B51">
        <f t="shared" si="5"/>
        <v>47</v>
      </c>
      <c r="C51" s="1">
        <v>0.45</v>
      </c>
      <c r="D51">
        <f t="shared" si="6"/>
        <v>4.05</v>
      </c>
      <c r="E51">
        <v>4.05</v>
      </c>
      <c r="F51">
        <v>4.0949999999999998</v>
      </c>
      <c r="G51">
        <v>4.0949999999999998</v>
      </c>
      <c r="H51">
        <f t="shared" si="35"/>
        <v>4.6000000000000005</v>
      </c>
      <c r="I51">
        <v>4.6000000000000005</v>
      </c>
      <c r="J51">
        <v>4.6500000000000004</v>
      </c>
      <c r="K51">
        <v>4.6500000000000004</v>
      </c>
      <c r="L51">
        <v>4.6999999999999993</v>
      </c>
      <c r="M51">
        <v>4.6999999999999993</v>
      </c>
      <c r="N51" s="1">
        <f t="shared" si="42"/>
        <v>5.3247499999999999</v>
      </c>
      <c r="O51" s="1">
        <f t="shared" si="44"/>
        <v>5.4814999999999996</v>
      </c>
      <c r="P51" s="1">
        <f t="shared" si="46"/>
        <v>5.6448</v>
      </c>
      <c r="Q51" s="1">
        <f t="shared" ref="Q51:Q82" si="48">12.23*C38</f>
        <v>5.9315499999999997</v>
      </c>
      <c r="R51" s="1">
        <f t="shared" si="12"/>
        <v>6.4189999999999996</v>
      </c>
      <c r="S51" s="1">
        <f t="shared" si="13"/>
        <v>6.7765499999999994</v>
      </c>
      <c r="T51" s="1">
        <f t="shared" si="14"/>
        <v>7.05</v>
      </c>
      <c r="U51" s="1">
        <f t="shared" si="15"/>
        <v>6.9564000000000004</v>
      </c>
      <c r="V51" s="1">
        <f t="shared" si="16"/>
        <v>6.9422000000000006</v>
      </c>
      <c r="W51" s="1">
        <f t="shared" si="17"/>
        <v>7.4203999999999999</v>
      </c>
      <c r="X51" s="1">
        <f t="shared" si="18"/>
        <v>7.4497499999999999</v>
      </c>
      <c r="Y51" s="1">
        <f t="shared" si="19"/>
        <v>7.9818000000000007</v>
      </c>
      <c r="Z51" s="1">
        <f t="shared" si="20"/>
        <v>8.7426000000000013</v>
      </c>
      <c r="AA51" s="1">
        <f t="shared" si="21"/>
        <v>9.9190000000000005</v>
      </c>
      <c r="AB51" s="1">
        <f t="shared" si="22"/>
        <v>10.3125</v>
      </c>
      <c r="AC51" s="1">
        <f t="shared" si="23"/>
        <v>10.134300000000001</v>
      </c>
      <c r="AD51" s="1">
        <f t="shared" si="24"/>
        <v>10.864949999999999</v>
      </c>
      <c r="AE51" s="1">
        <f t="shared" si="25"/>
        <v>11.571</v>
      </c>
      <c r="AF51" s="1">
        <f t="shared" si="26"/>
        <v>10.35</v>
      </c>
      <c r="AG51" s="1">
        <f t="shared" si="27"/>
        <v>9.6349499999999981</v>
      </c>
      <c r="AH51" s="1">
        <f t="shared" si="28"/>
        <v>10.38275</v>
      </c>
      <c r="AI51" s="1">
        <f t="shared" si="29"/>
        <v>10.077199999999999</v>
      </c>
      <c r="AJ51" s="1">
        <f t="shared" si="31"/>
        <v>11.393750000000001</v>
      </c>
      <c r="AK51" s="1">
        <f t="shared" si="32"/>
        <v>11.3148</v>
      </c>
      <c r="AL51" s="1">
        <f t="shared" si="33"/>
        <v>12.345599999999999</v>
      </c>
      <c r="AM51" s="1">
        <f t="shared" si="34"/>
        <v>14.170000000000002</v>
      </c>
      <c r="AN51" s="1">
        <f t="shared" si="36"/>
        <v>15.221850000000002</v>
      </c>
      <c r="AO51" s="1">
        <f t="shared" si="37"/>
        <v>16.274250000000002</v>
      </c>
      <c r="AP51" s="1">
        <f t="shared" si="38"/>
        <v>17.2652</v>
      </c>
      <c r="AQ51" s="1">
        <f t="shared" si="39"/>
        <v>17.779999999999998</v>
      </c>
      <c r="AR51" s="1">
        <f t="shared" si="40"/>
        <v>18.323999999999998</v>
      </c>
      <c r="AS51" s="1">
        <f t="shared" si="41"/>
        <v>19.133299999999998</v>
      </c>
      <c r="AT51" s="1">
        <f t="shared" si="43"/>
        <v>21.0825</v>
      </c>
      <c r="AU51" s="1">
        <f t="shared" si="45"/>
        <v>21.475250000000003</v>
      </c>
      <c r="AV51" s="1">
        <f t="shared" si="47"/>
        <v>22.590900000000001</v>
      </c>
      <c r="AW51" s="1">
        <f t="shared" ref="AW51:AW82" si="49">28.15*C6</f>
        <v>24.631249999999998</v>
      </c>
      <c r="AX51">
        <v>29.38</v>
      </c>
      <c r="DA51">
        <f t="shared" si="30"/>
        <v>497.94060000000002</v>
      </c>
    </row>
    <row r="52" spans="1:105" x14ac:dyDescent="0.25">
      <c r="A52">
        <v>1997</v>
      </c>
      <c r="B52">
        <f t="shared" si="5"/>
        <v>48</v>
      </c>
      <c r="C52" s="1">
        <v>0.44</v>
      </c>
      <c r="D52">
        <f t="shared" si="6"/>
        <v>3.96</v>
      </c>
      <c r="E52">
        <v>4.05</v>
      </c>
      <c r="F52">
        <v>4.05</v>
      </c>
      <c r="G52">
        <v>4.0949999999999998</v>
      </c>
      <c r="H52">
        <f t="shared" si="35"/>
        <v>4.55</v>
      </c>
      <c r="I52">
        <v>4.6000000000000005</v>
      </c>
      <c r="J52">
        <v>4.6000000000000005</v>
      </c>
      <c r="K52">
        <v>4.6500000000000004</v>
      </c>
      <c r="L52">
        <v>4.6500000000000004</v>
      </c>
      <c r="M52">
        <v>4.6999999999999993</v>
      </c>
      <c r="N52" s="1">
        <f t="shared" si="42"/>
        <v>5.2686999999999999</v>
      </c>
      <c r="O52" s="1">
        <f t="shared" si="44"/>
        <v>5.4814999999999996</v>
      </c>
      <c r="P52" s="1">
        <f t="shared" si="46"/>
        <v>5.5859999999999994</v>
      </c>
      <c r="Q52" s="1">
        <f t="shared" si="48"/>
        <v>5.8704000000000001</v>
      </c>
      <c r="R52" s="1">
        <f t="shared" ref="R52:R83" si="50">13.1*C38</f>
        <v>6.3534999999999995</v>
      </c>
      <c r="S52" s="1">
        <f t="shared" si="13"/>
        <v>6.7081</v>
      </c>
      <c r="T52" s="1">
        <f t="shared" si="14"/>
        <v>6.9794999999999998</v>
      </c>
      <c r="U52" s="1">
        <f t="shared" si="15"/>
        <v>6.82</v>
      </c>
      <c r="V52" s="1">
        <f t="shared" si="16"/>
        <v>6.8748000000000005</v>
      </c>
      <c r="W52" s="1">
        <f t="shared" si="17"/>
        <v>7.3490500000000001</v>
      </c>
      <c r="X52" s="1">
        <f t="shared" si="18"/>
        <v>7.3788</v>
      </c>
      <c r="Y52" s="1">
        <f t="shared" si="19"/>
        <v>7.9065000000000003</v>
      </c>
      <c r="Z52" s="1">
        <f t="shared" si="20"/>
        <v>8.580700000000002</v>
      </c>
      <c r="AA52" s="1">
        <f t="shared" si="21"/>
        <v>9.8279999999999994</v>
      </c>
      <c r="AB52" s="1">
        <f t="shared" si="22"/>
        <v>10.21875</v>
      </c>
      <c r="AC52" s="1">
        <f t="shared" si="23"/>
        <v>10.043000000000001</v>
      </c>
      <c r="AD52" s="1">
        <f t="shared" si="24"/>
        <v>10.672650000000001</v>
      </c>
      <c r="AE52" s="1">
        <f t="shared" si="25"/>
        <v>11.4695</v>
      </c>
      <c r="AF52" s="1">
        <f t="shared" si="26"/>
        <v>10.26</v>
      </c>
      <c r="AG52" s="1">
        <f t="shared" si="27"/>
        <v>9.4702499999999983</v>
      </c>
      <c r="AH52" s="1">
        <f t="shared" si="28"/>
        <v>10.20825</v>
      </c>
      <c r="AI52" s="1">
        <f t="shared" si="29"/>
        <v>9.8293999999999997</v>
      </c>
      <c r="AJ52" s="1">
        <f t="shared" si="31"/>
        <v>11.1203</v>
      </c>
      <c r="AK52" s="1">
        <f t="shared" si="32"/>
        <v>11.225000000000001</v>
      </c>
      <c r="AL52" s="1">
        <f t="shared" si="33"/>
        <v>12.152699999999999</v>
      </c>
      <c r="AM52" s="1">
        <f t="shared" si="34"/>
        <v>13.952</v>
      </c>
      <c r="AN52" s="1">
        <f t="shared" si="36"/>
        <v>14.878500000000001</v>
      </c>
      <c r="AO52" s="1">
        <f t="shared" si="37"/>
        <v>16.033149999999999</v>
      </c>
      <c r="AP52" s="1">
        <f t="shared" si="38"/>
        <v>17.138250000000003</v>
      </c>
      <c r="AQ52" s="1">
        <f t="shared" si="39"/>
        <v>17.272000000000002</v>
      </c>
      <c r="AR52" s="1">
        <f t="shared" si="40"/>
        <v>17.814999999999998</v>
      </c>
      <c r="AS52" s="1">
        <f t="shared" si="41"/>
        <v>18.871199999999998</v>
      </c>
      <c r="AT52" s="1">
        <f t="shared" si="43"/>
        <v>20.520299999999999</v>
      </c>
      <c r="AU52" s="1">
        <f t="shared" si="45"/>
        <v>20.782499999999999</v>
      </c>
      <c r="AV52" s="1">
        <f t="shared" si="47"/>
        <v>21.614750000000001</v>
      </c>
      <c r="AW52" s="1">
        <f t="shared" si="49"/>
        <v>22.801500000000001</v>
      </c>
      <c r="AX52" s="1">
        <f t="shared" ref="AX52:AX83" si="51">29.38*C6</f>
        <v>25.7075</v>
      </c>
      <c r="AY52">
        <v>31.36</v>
      </c>
      <c r="DA52">
        <f t="shared" si="30"/>
        <v>516.3069999999999</v>
      </c>
    </row>
    <row r="53" spans="1:105" x14ac:dyDescent="0.25">
      <c r="A53">
        <v>1998</v>
      </c>
      <c r="B53">
        <f t="shared" si="5"/>
        <v>49</v>
      </c>
      <c r="C53" s="1">
        <v>0.44</v>
      </c>
      <c r="D53">
        <f t="shared" si="6"/>
        <v>3.96</v>
      </c>
      <c r="E53">
        <v>3.96</v>
      </c>
      <c r="F53">
        <v>4.05</v>
      </c>
      <c r="G53">
        <v>4.05</v>
      </c>
      <c r="H53">
        <f t="shared" si="35"/>
        <v>4.55</v>
      </c>
      <c r="I53">
        <v>4.55</v>
      </c>
      <c r="J53">
        <v>4.6000000000000005</v>
      </c>
      <c r="K53">
        <v>4.6000000000000005</v>
      </c>
      <c r="L53">
        <v>4.6500000000000004</v>
      </c>
      <c r="M53">
        <v>4.6500000000000004</v>
      </c>
      <c r="N53" s="1">
        <f t="shared" si="42"/>
        <v>5.2686999999999999</v>
      </c>
      <c r="O53" s="1">
        <f t="shared" si="44"/>
        <v>5.4237999999999991</v>
      </c>
      <c r="P53" s="1">
        <f t="shared" si="46"/>
        <v>5.5859999999999994</v>
      </c>
      <c r="Q53" s="1">
        <f t="shared" si="48"/>
        <v>5.8092499999999996</v>
      </c>
      <c r="R53" s="1">
        <f t="shared" si="50"/>
        <v>6.2879999999999994</v>
      </c>
      <c r="S53" s="1">
        <f t="shared" ref="S53:S84" si="52">13.69*C38</f>
        <v>6.6396499999999996</v>
      </c>
      <c r="T53" s="1">
        <f t="shared" si="14"/>
        <v>6.9089999999999998</v>
      </c>
      <c r="U53" s="1">
        <f t="shared" si="15"/>
        <v>6.7518000000000002</v>
      </c>
      <c r="V53" s="1">
        <f t="shared" si="16"/>
        <v>6.74</v>
      </c>
      <c r="W53" s="1">
        <f t="shared" si="17"/>
        <v>7.2777000000000003</v>
      </c>
      <c r="X53" s="1">
        <f t="shared" si="18"/>
        <v>7.3078500000000002</v>
      </c>
      <c r="Y53" s="1">
        <f t="shared" si="19"/>
        <v>7.8312000000000008</v>
      </c>
      <c r="Z53" s="1">
        <f t="shared" si="20"/>
        <v>8.4997500000000006</v>
      </c>
      <c r="AA53" s="1">
        <f t="shared" si="21"/>
        <v>9.6460000000000008</v>
      </c>
      <c r="AB53" s="1">
        <f t="shared" si="22"/>
        <v>10.125</v>
      </c>
      <c r="AC53" s="1">
        <f t="shared" si="23"/>
        <v>9.9517000000000024</v>
      </c>
      <c r="AD53" s="1">
        <f t="shared" si="24"/>
        <v>10.576500000000001</v>
      </c>
      <c r="AE53" s="1">
        <f t="shared" si="25"/>
        <v>11.266500000000001</v>
      </c>
      <c r="AF53" s="1">
        <f t="shared" si="26"/>
        <v>10.169999999999998</v>
      </c>
      <c r="AG53" s="1">
        <f t="shared" si="27"/>
        <v>9.3878999999999984</v>
      </c>
      <c r="AH53" s="1">
        <f t="shared" si="28"/>
        <v>10.03375</v>
      </c>
      <c r="AI53" s="1">
        <f t="shared" si="29"/>
        <v>9.6641999999999992</v>
      </c>
      <c r="AJ53" s="1">
        <f t="shared" si="31"/>
        <v>10.84685</v>
      </c>
      <c r="AK53" s="1">
        <f t="shared" si="32"/>
        <v>10.9556</v>
      </c>
      <c r="AL53" s="1">
        <f t="shared" si="33"/>
        <v>12.056249999999999</v>
      </c>
      <c r="AM53" s="1">
        <f t="shared" si="34"/>
        <v>13.734</v>
      </c>
      <c r="AN53" s="1">
        <f t="shared" si="36"/>
        <v>14.649600000000001</v>
      </c>
      <c r="AO53" s="1">
        <f t="shared" si="37"/>
        <v>15.6715</v>
      </c>
      <c r="AP53" s="1">
        <f t="shared" si="38"/>
        <v>16.884350000000001</v>
      </c>
      <c r="AQ53" s="1">
        <f t="shared" si="39"/>
        <v>17.145</v>
      </c>
      <c r="AR53" s="1">
        <f t="shared" si="40"/>
        <v>17.306000000000001</v>
      </c>
      <c r="AS53" s="1">
        <f t="shared" si="41"/>
        <v>18.346999999999998</v>
      </c>
      <c r="AT53" s="1">
        <f t="shared" si="43"/>
        <v>20.2392</v>
      </c>
      <c r="AU53" s="1">
        <f t="shared" si="45"/>
        <v>20.228300000000001</v>
      </c>
      <c r="AV53" s="1">
        <f t="shared" si="47"/>
        <v>20.9175</v>
      </c>
      <c r="AW53" s="1">
        <f t="shared" si="49"/>
        <v>21.81625</v>
      </c>
      <c r="AX53" s="1">
        <f t="shared" si="51"/>
        <v>23.797800000000002</v>
      </c>
      <c r="AY53" s="1">
        <f t="shared" ref="AY53:AY84" si="53">31.36*C6</f>
        <v>27.439999999999998</v>
      </c>
      <c r="AZ53">
        <v>29.93</v>
      </c>
      <c r="DA53">
        <f t="shared" si="30"/>
        <v>532.73944999999992</v>
      </c>
    </row>
    <row r="54" spans="1:105" x14ac:dyDescent="0.25">
      <c r="A54">
        <v>1999</v>
      </c>
      <c r="B54">
        <f t="shared" si="5"/>
        <v>50</v>
      </c>
      <c r="C54" s="1">
        <v>0.435</v>
      </c>
      <c r="D54">
        <f t="shared" si="6"/>
        <v>3.915</v>
      </c>
      <c r="E54">
        <v>3.96</v>
      </c>
      <c r="F54">
        <v>3.96</v>
      </c>
      <c r="G54">
        <v>4.05</v>
      </c>
      <c r="H54">
        <f t="shared" si="35"/>
        <v>4.5</v>
      </c>
      <c r="I54">
        <v>4.55</v>
      </c>
      <c r="J54">
        <v>4.55</v>
      </c>
      <c r="K54">
        <v>4.6000000000000005</v>
      </c>
      <c r="L54">
        <v>4.6000000000000005</v>
      </c>
      <c r="M54">
        <v>4.6500000000000004</v>
      </c>
      <c r="N54" s="1">
        <f t="shared" si="42"/>
        <v>5.2126500000000009</v>
      </c>
      <c r="O54" s="1">
        <f t="shared" si="44"/>
        <v>5.4237999999999991</v>
      </c>
      <c r="P54" s="1">
        <f t="shared" si="46"/>
        <v>5.5271999999999997</v>
      </c>
      <c r="Q54" s="1">
        <f t="shared" si="48"/>
        <v>5.8092499999999996</v>
      </c>
      <c r="R54" s="1">
        <f t="shared" si="50"/>
        <v>6.2224999999999993</v>
      </c>
      <c r="S54" s="1">
        <f t="shared" si="52"/>
        <v>6.5711999999999993</v>
      </c>
      <c r="T54" s="1">
        <f t="shared" ref="T54:T85" si="54">14.1*C38</f>
        <v>6.8384999999999998</v>
      </c>
      <c r="U54" s="1">
        <f t="shared" si="15"/>
        <v>6.6836000000000002</v>
      </c>
      <c r="V54" s="1">
        <f t="shared" si="16"/>
        <v>6.6726000000000001</v>
      </c>
      <c r="W54" s="1">
        <f t="shared" si="17"/>
        <v>7.1349999999999998</v>
      </c>
      <c r="X54" s="1">
        <f t="shared" si="18"/>
        <v>7.2368999999999994</v>
      </c>
      <c r="Y54" s="1">
        <f t="shared" si="19"/>
        <v>7.7559000000000005</v>
      </c>
      <c r="Z54" s="1">
        <f t="shared" si="20"/>
        <v>8.4188000000000009</v>
      </c>
      <c r="AA54" s="1">
        <f t="shared" si="21"/>
        <v>9.5549999999999997</v>
      </c>
      <c r="AB54" s="1">
        <f t="shared" si="22"/>
        <v>9.9375</v>
      </c>
      <c r="AC54" s="1">
        <f t="shared" si="23"/>
        <v>9.8604000000000021</v>
      </c>
      <c r="AD54" s="1">
        <f t="shared" si="24"/>
        <v>10.480350000000001</v>
      </c>
      <c r="AE54" s="1">
        <f t="shared" si="25"/>
        <v>11.165000000000001</v>
      </c>
      <c r="AF54" s="1">
        <f t="shared" si="26"/>
        <v>9.99</v>
      </c>
      <c r="AG54" s="1">
        <f t="shared" si="27"/>
        <v>9.3055499999999984</v>
      </c>
      <c r="AH54" s="1">
        <f t="shared" si="28"/>
        <v>9.9464999999999986</v>
      </c>
      <c r="AI54" s="1">
        <f t="shared" si="29"/>
        <v>9.4989999999999988</v>
      </c>
      <c r="AJ54" s="1">
        <f t="shared" si="31"/>
        <v>10.66455</v>
      </c>
      <c r="AK54" s="1">
        <f t="shared" si="32"/>
        <v>10.686199999999999</v>
      </c>
      <c r="AL54" s="1">
        <f t="shared" si="33"/>
        <v>11.7669</v>
      </c>
      <c r="AM54" s="1">
        <f t="shared" si="34"/>
        <v>13.625</v>
      </c>
      <c r="AN54" s="1">
        <f t="shared" si="36"/>
        <v>14.4207</v>
      </c>
      <c r="AO54" s="1">
        <f t="shared" si="37"/>
        <v>15.430400000000001</v>
      </c>
      <c r="AP54" s="1">
        <f t="shared" si="38"/>
        <v>16.503500000000003</v>
      </c>
      <c r="AQ54" s="1">
        <f t="shared" si="39"/>
        <v>16.890999999999998</v>
      </c>
      <c r="AR54" s="1">
        <f t="shared" si="40"/>
        <v>17.178750000000001</v>
      </c>
      <c r="AS54" s="1">
        <f t="shared" si="41"/>
        <v>17.822800000000001</v>
      </c>
      <c r="AT54" s="1">
        <f t="shared" si="43"/>
        <v>19.677</v>
      </c>
      <c r="AU54" s="1">
        <f t="shared" si="45"/>
        <v>19.9512</v>
      </c>
      <c r="AV54" s="1">
        <f t="shared" si="47"/>
        <v>20.3597</v>
      </c>
      <c r="AW54" s="1">
        <f t="shared" si="49"/>
        <v>21.112499999999997</v>
      </c>
      <c r="AX54" s="1">
        <f t="shared" si="51"/>
        <v>22.769500000000001</v>
      </c>
      <c r="AY54" s="1">
        <f t="shared" si="53"/>
        <v>25.401600000000002</v>
      </c>
      <c r="AZ54" s="1">
        <f t="shared" ref="AZ54:AZ85" si="55">29.93*C6</f>
        <v>26.188749999999999</v>
      </c>
      <c r="BA54">
        <v>31.53</v>
      </c>
      <c r="DA54">
        <f t="shared" si="30"/>
        <v>550.56224999999995</v>
      </c>
    </row>
    <row r="55" spans="1:105" x14ac:dyDescent="0.25">
      <c r="A55">
        <v>2000</v>
      </c>
      <c r="B55">
        <f t="shared" si="5"/>
        <v>51</v>
      </c>
      <c r="C55" s="1">
        <v>0.435</v>
      </c>
      <c r="D55">
        <f t="shared" si="6"/>
        <v>3.915</v>
      </c>
      <c r="E55">
        <v>3.915</v>
      </c>
      <c r="F55">
        <v>3.96</v>
      </c>
      <c r="G55">
        <v>3.96</v>
      </c>
      <c r="H55">
        <f t="shared" si="35"/>
        <v>4.5</v>
      </c>
      <c r="I55">
        <v>4.5</v>
      </c>
      <c r="J55">
        <v>4.55</v>
      </c>
      <c r="K55">
        <v>4.55</v>
      </c>
      <c r="L55">
        <v>4.6000000000000005</v>
      </c>
      <c r="M55">
        <v>4.6000000000000005</v>
      </c>
      <c r="N55" s="1">
        <f t="shared" si="42"/>
        <v>5.2126500000000009</v>
      </c>
      <c r="O55" s="1">
        <f t="shared" si="44"/>
        <v>5.3661000000000003</v>
      </c>
      <c r="P55" s="1">
        <f t="shared" si="46"/>
        <v>5.5271999999999997</v>
      </c>
      <c r="Q55" s="1">
        <f t="shared" si="48"/>
        <v>5.7481</v>
      </c>
      <c r="R55" s="1">
        <f t="shared" si="50"/>
        <v>6.2224999999999993</v>
      </c>
      <c r="S55" s="1">
        <f t="shared" si="52"/>
        <v>6.5027499999999998</v>
      </c>
      <c r="T55" s="1">
        <f t="shared" si="54"/>
        <v>6.7679999999999998</v>
      </c>
      <c r="U55" s="1">
        <f t="shared" ref="U55:U86" si="56">13.64*C38</f>
        <v>6.6154000000000002</v>
      </c>
      <c r="V55" s="1">
        <f t="shared" si="16"/>
        <v>6.6052</v>
      </c>
      <c r="W55" s="1">
        <f t="shared" si="17"/>
        <v>7.06365</v>
      </c>
      <c r="X55" s="1">
        <f t="shared" si="18"/>
        <v>7.0949999999999998</v>
      </c>
      <c r="Y55" s="1">
        <f t="shared" si="19"/>
        <v>7.6806000000000001</v>
      </c>
      <c r="Z55" s="1">
        <f t="shared" si="20"/>
        <v>8.3378500000000013</v>
      </c>
      <c r="AA55" s="1">
        <f t="shared" si="21"/>
        <v>9.4640000000000004</v>
      </c>
      <c r="AB55" s="1">
        <f t="shared" si="22"/>
        <v>9.84375</v>
      </c>
      <c r="AC55" s="1">
        <f t="shared" si="23"/>
        <v>9.6778000000000013</v>
      </c>
      <c r="AD55" s="1">
        <f t="shared" si="24"/>
        <v>10.384200000000002</v>
      </c>
      <c r="AE55" s="1">
        <f t="shared" si="25"/>
        <v>11.063500000000001</v>
      </c>
      <c r="AF55" s="1">
        <f t="shared" si="26"/>
        <v>9.9</v>
      </c>
      <c r="AG55" s="1">
        <f t="shared" si="27"/>
        <v>9.1408500000000004</v>
      </c>
      <c r="AH55" s="1">
        <f t="shared" si="28"/>
        <v>9.8592499999999994</v>
      </c>
      <c r="AI55" s="1">
        <f t="shared" si="29"/>
        <v>9.4163999999999994</v>
      </c>
      <c r="AJ55" s="1">
        <f t="shared" si="31"/>
        <v>10.482249999999999</v>
      </c>
      <c r="AK55" s="1">
        <f t="shared" si="32"/>
        <v>10.506600000000001</v>
      </c>
      <c r="AL55" s="1">
        <f t="shared" si="33"/>
        <v>11.477549999999999</v>
      </c>
      <c r="AM55" s="1">
        <f t="shared" si="34"/>
        <v>13.298</v>
      </c>
      <c r="AN55" s="1">
        <f t="shared" si="36"/>
        <v>14.30625</v>
      </c>
      <c r="AO55" s="1">
        <f t="shared" si="37"/>
        <v>15.189299999999999</v>
      </c>
      <c r="AP55" s="1">
        <f t="shared" si="38"/>
        <v>16.249600000000001</v>
      </c>
      <c r="AQ55" s="1">
        <f t="shared" si="39"/>
        <v>16.509999999999998</v>
      </c>
      <c r="AR55" s="1">
        <f t="shared" si="40"/>
        <v>16.924250000000001</v>
      </c>
      <c r="AS55" s="1">
        <f t="shared" si="41"/>
        <v>17.691750000000003</v>
      </c>
      <c r="AT55" s="1">
        <f t="shared" si="43"/>
        <v>19.114800000000002</v>
      </c>
      <c r="AU55" s="1">
        <f t="shared" si="45"/>
        <v>19.396999999999998</v>
      </c>
      <c r="AV55" s="1">
        <f t="shared" si="47"/>
        <v>20.0808</v>
      </c>
      <c r="AW55" s="1">
        <f t="shared" si="49"/>
        <v>20.549499999999998</v>
      </c>
      <c r="AX55" s="1">
        <f t="shared" si="51"/>
        <v>22.035</v>
      </c>
      <c r="AY55" s="1">
        <f t="shared" si="53"/>
        <v>24.303999999999998</v>
      </c>
      <c r="AZ55" s="1">
        <f t="shared" si="55"/>
        <v>24.243300000000001</v>
      </c>
      <c r="BA55" s="1">
        <f t="shared" ref="BA55:BA86" si="57">31.53*C6</f>
        <v>27.588750000000001</v>
      </c>
      <c r="BB55">
        <v>32.36</v>
      </c>
      <c r="DA55">
        <f t="shared" si="30"/>
        <v>568.85344999999995</v>
      </c>
    </row>
    <row r="56" spans="1:105" x14ac:dyDescent="0.25">
      <c r="A56">
        <v>2001</v>
      </c>
      <c r="B56">
        <f t="shared" si="5"/>
        <v>52</v>
      </c>
      <c r="C56" s="1">
        <v>0.43</v>
      </c>
      <c r="D56">
        <f t="shared" si="6"/>
        <v>3.87</v>
      </c>
      <c r="E56">
        <v>3.915</v>
      </c>
      <c r="F56">
        <v>3.915</v>
      </c>
      <c r="G56">
        <v>3.96</v>
      </c>
      <c r="H56">
        <f t="shared" si="35"/>
        <v>4.4000000000000004</v>
      </c>
      <c r="I56">
        <v>4.5</v>
      </c>
      <c r="J56">
        <v>4.5</v>
      </c>
      <c r="K56">
        <v>4.55</v>
      </c>
      <c r="L56">
        <v>4.55</v>
      </c>
      <c r="M56">
        <v>4.6000000000000005</v>
      </c>
      <c r="N56" s="1">
        <f t="shared" si="42"/>
        <v>5.156600000000001</v>
      </c>
      <c r="O56" s="1">
        <f t="shared" si="44"/>
        <v>5.3661000000000003</v>
      </c>
      <c r="P56" s="1">
        <f t="shared" si="46"/>
        <v>5.4683999999999999</v>
      </c>
      <c r="Q56" s="1">
        <f t="shared" si="48"/>
        <v>5.7481</v>
      </c>
      <c r="R56" s="1">
        <f t="shared" si="50"/>
        <v>6.1569999999999991</v>
      </c>
      <c r="S56" s="1">
        <f t="shared" si="52"/>
        <v>6.5027499999999998</v>
      </c>
      <c r="T56" s="1">
        <f t="shared" si="54"/>
        <v>6.6974999999999998</v>
      </c>
      <c r="U56" s="1">
        <f t="shared" si="56"/>
        <v>6.5472000000000001</v>
      </c>
      <c r="V56" s="1">
        <f t="shared" ref="V56:V87" si="58">13.48*C38</f>
        <v>6.5377999999999998</v>
      </c>
      <c r="W56" s="1">
        <f t="shared" si="17"/>
        <v>6.9922999999999993</v>
      </c>
      <c r="X56" s="1">
        <f t="shared" si="18"/>
        <v>7.0240499999999999</v>
      </c>
      <c r="Y56" s="1">
        <f t="shared" si="19"/>
        <v>7.53</v>
      </c>
      <c r="Z56" s="1">
        <f t="shared" si="20"/>
        <v>8.2569000000000017</v>
      </c>
      <c r="AA56" s="1">
        <f t="shared" si="21"/>
        <v>9.3729999999999993</v>
      </c>
      <c r="AB56" s="1">
        <f t="shared" si="22"/>
        <v>9.75</v>
      </c>
      <c r="AC56" s="1">
        <f t="shared" si="23"/>
        <v>9.5865000000000009</v>
      </c>
      <c r="AD56" s="1">
        <f t="shared" si="24"/>
        <v>10.1919</v>
      </c>
      <c r="AE56" s="1">
        <f t="shared" si="25"/>
        <v>10.962000000000002</v>
      </c>
      <c r="AF56" s="1">
        <f t="shared" si="26"/>
        <v>9.81</v>
      </c>
      <c r="AG56" s="1">
        <f t="shared" si="27"/>
        <v>9.0585000000000004</v>
      </c>
      <c r="AH56" s="1">
        <f t="shared" si="28"/>
        <v>9.6847500000000011</v>
      </c>
      <c r="AI56" s="1">
        <f t="shared" si="29"/>
        <v>9.3337999999999983</v>
      </c>
      <c r="AJ56" s="1">
        <f t="shared" si="31"/>
        <v>10.3911</v>
      </c>
      <c r="AK56" s="1">
        <f t="shared" si="32"/>
        <v>10.327</v>
      </c>
      <c r="AL56" s="1">
        <f t="shared" si="33"/>
        <v>11.284649999999999</v>
      </c>
      <c r="AM56" s="1">
        <f t="shared" si="34"/>
        <v>12.971</v>
      </c>
      <c r="AN56" s="1">
        <f t="shared" si="36"/>
        <v>13.962899999999999</v>
      </c>
      <c r="AO56" s="1">
        <f t="shared" si="37"/>
        <v>15.06875</v>
      </c>
      <c r="AP56" s="1">
        <f t="shared" si="38"/>
        <v>15.995700000000001</v>
      </c>
      <c r="AQ56" s="1">
        <f t="shared" si="39"/>
        <v>16.256</v>
      </c>
      <c r="AR56" s="1">
        <f t="shared" si="40"/>
        <v>16.5425</v>
      </c>
      <c r="AS56" s="1">
        <f t="shared" si="41"/>
        <v>17.429650000000002</v>
      </c>
      <c r="AT56" s="1">
        <f t="shared" si="43"/>
        <v>18.974250000000001</v>
      </c>
      <c r="AU56" s="1">
        <f t="shared" si="45"/>
        <v>18.8428</v>
      </c>
      <c r="AV56" s="1">
        <f t="shared" si="47"/>
        <v>19.523</v>
      </c>
      <c r="AW56" s="1">
        <f t="shared" si="49"/>
        <v>20.267999999999997</v>
      </c>
      <c r="AX56" s="1">
        <f t="shared" si="51"/>
        <v>21.447399999999998</v>
      </c>
      <c r="AY56" s="1">
        <f t="shared" si="53"/>
        <v>23.52</v>
      </c>
      <c r="AZ56" s="1">
        <f t="shared" si="55"/>
        <v>23.19575</v>
      </c>
      <c r="BA56" s="1">
        <f t="shared" si="57"/>
        <v>25.539300000000004</v>
      </c>
      <c r="BB56" s="1">
        <f t="shared" ref="BB56:BB87" si="59">32.36*C6</f>
        <v>28.314999999999998</v>
      </c>
      <c r="BC56">
        <v>34.58</v>
      </c>
      <c r="DA56">
        <f t="shared" si="30"/>
        <v>588.92989999999998</v>
      </c>
    </row>
    <row r="57" spans="1:105" x14ac:dyDescent="0.25">
      <c r="A57">
        <v>2002</v>
      </c>
      <c r="B57">
        <f t="shared" si="5"/>
        <v>53</v>
      </c>
      <c r="C57" s="1">
        <v>0.43</v>
      </c>
      <c r="D57">
        <f t="shared" si="6"/>
        <v>3.87</v>
      </c>
      <c r="E57">
        <v>3.87</v>
      </c>
      <c r="F57">
        <v>3.915</v>
      </c>
      <c r="G57">
        <v>3.915</v>
      </c>
      <c r="H57">
        <f t="shared" si="35"/>
        <v>4.4000000000000004</v>
      </c>
      <c r="I57">
        <v>4.4000000000000004</v>
      </c>
      <c r="J57">
        <v>4.5</v>
      </c>
      <c r="K57">
        <v>4.5</v>
      </c>
      <c r="L57">
        <v>4.55</v>
      </c>
      <c r="M57">
        <v>4.55</v>
      </c>
      <c r="N57" s="1">
        <f t="shared" si="42"/>
        <v>5.156600000000001</v>
      </c>
      <c r="O57" s="1">
        <f t="shared" si="44"/>
        <v>5.3083999999999998</v>
      </c>
      <c r="P57" s="1">
        <f t="shared" si="46"/>
        <v>5.4683999999999999</v>
      </c>
      <c r="Q57" s="1">
        <f t="shared" si="48"/>
        <v>5.6869500000000004</v>
      </c>
      <c r="R57" s="1">
        <f t="shared" si="50"/>
        <v>6.1569999999999991</v>
      </c>
      <c r="S57" s="1">
        <f t="shared" si="52"/>
        <v>6.4342999999999995</v>
      </c>
      <c r="T57" s="1">
        <f t="shared" si="54"/>
        <v>6.6974999999999998</v>
      </c>
      <c r="U57" s="1">
        <f t="shared" si="56"/>
        <v>6.4790000000000001</v>
      </c>
      <c r="V57" s="1">
        <f t="shared" si="58"/>
        <v>6.4703999999999997</v>
      </c>
      <c r="W57" s="1">
        <f t="shared" ref="W57:W88" si="60">14.27*C38</f>
        <v>6.9209499999999995</v>
      </c>
      <c r="X57" s="1">
        <f t="shared" si="18"/>
        <v>6.9531000000000001</v>
      </c>
      <c r="Y57" s="1">
        <f t="shared" si="19"/>
        <v>7.4546999999999999</v>
      </c>
      <c r="Z57" s="1">
        <f t="shared" si="20"/>
        <v>8.0950000000000006</v>
      </c>
      <c r="AA57" s="1">
        <f t="shared" si="21"/>
        <v>9.282</v>
      </c>
      <c r="AB57" s="1">
        <f t="shared" si="22"/>
        <v>9.65625</v>
      </c>
      <c r="AC57" s="1">
        <f t="shared" si="23"/>
        <v>9.4952000000000005</v>
      </c>
      <c r="AD57" s="1">
        <f t="shared" si="24"/>
        <v>10.095750000000001</v>
      </c>
      <c r="AE57" s="1">
        <f t="shared" si="25"/>
        <v>10.759</v>
      </c>
      <c r="AF57" s="1">
        <f t="shared" si="26"/>
        <v>9.7200000000000006</v>
      </c>
      <c r="AG57" s="1">
        <f t="shared" si="27"/>
        <v>8.9761500000000005</v>
      </c>
      <c r="AH57" s="1">
        <f t="shared" si="28"/>
        <v>9.5975000000000001</v>
      </c>
      <c r="AI57" s="1">
        <f t="shared" si="29"/>
        <v>9.1686000000000014</v>
      </c>
      <c r="AJ57" s="1">
        <f t="shared" si="31"/>
        <v>10.299949999999999</v>
      </c>
      <c r="AK57" s="1">
        <f t="shared" si="32"/>
        <v>10.2372</v>
      </c>
      <c r="AL57" s="1">
        <f t="shared" si="33"/>
        <v>11.091749999999999</v>
      </c>
      <c r="AM57" s="1">
        <f t="shared" si="34"/>
        <v>12.753</v>
      </c>
      <c r="AN57" s="1">
        <f t="shared" si="36"/>
        <v>13.61955</v>
      </c>
      <c r="AO57" s="1">
        <f t="shared" si="37"/>
        <v>14.707099999999999</v>
      </c>
      <c r="AP57" s="1">
        <f t="shared" si="38"/>
        <v>15.86875</v>
      </c>
      <c r="AQ57" s="1">
        <f t="shared" si="39"/>
        <v>16.001999999999999</v>
      </c>
      <c r="AR57" s="1">
        <f t="shared" si="40"/>
        <v>16.288</v>
      </c>
      <c r="AS57" s="1">
        <f t="shared" si="41"/>
        <v>17.0365</v>
      </c>
      <c r="AT57" s="1">
        <f t="shared" si="43"/>
        <v>18.693149999999999</v>
      </c>
      <c r="AU57" s="1">
        <f t="shared" si="45"/>
        <v>18.704250000000002</v>
      </c>
      <c r="AV57" s="1">
        <f t="shared" si="47"/>
        <v>18.965200000000003</v>
      </c>
      <c r="AW57" s="1">
        <f t="shared" si="49"/>
        <v>19.704999999999998</v>
      </c>
      <c r="AX57" s="1">
        <f t="shared" si="51"/>
        <v>21.153599999999997</v>
      </c>
      <c r="AY57" s="1">
        <f t="shared" si="53"/>
        <v>22.892799999999998</v>
      </c>
      <c r="AZ57" s="1">
        <f t="shared" si="55"/>
        <v>22.447499999999998</v>
      </c>
      <c r="BA57" s="1">
        <f t="shared" si="57"/>
        <v>24.435750000000002</v>
      </c>
      <c r="BB57" s="1">
        <f t="shared" si="59"/>
        <v>26.211600000000001</v>
      </c>
      <c r="BC57" s="1">
        <f t="shared" ref="BC57:BC88" si="61">34.58*C6</f>
        <v>30.2575</v>
      </c>
      <c r="BD57">
        <v>34.770000000000003</v>
      </c>
      <c r="DA57">
        <f t="shared" si="30"/>
        <v>608.64289999999994</v>
      </c>
    </row>
    <row r="58" spans="1:105" x14ac:dyDescent="0.25">
      <c r="A58">
        <v>2003</v>
      </c>
      <c r="B58">
        <f t="shared" si="5"/>
        <v>54</v>
      </c>
      <c r="C58" s="1">
        <v>0.43</v>
      </c>
      <c r="D58">
        <f t="shared" si="6"/>
        <v>3.87</v>
      </c>
      <c r="E58">
        <v>3.87</v>
      </c>
      <c r="F58">
        <v>3.87</v>
      </c>
      <c r="G58">
        <v>3.915</v>
      </c>
      <c r="H58">
        <f t="shared" si="35"/>
        <v>4.3499999999999996</v>
      </c>
      <c r="I58">
        <v>4.4000000000000004</v>
      </c>
      <c r="J58">
        <v>4.4000000000000004</v>
      </c>
      <c r="K58">
        <v>4.5</v>
      </c>
      <c r="L58">
        <v>4.5</v>
      </c>
      <c r="M58">
        <v>4.55</v>
      </c>
      <c r="N58" s="1">
        <f t="shared" si="42"/>
        <v>5.1005500000000001</v>
      </c>
      <c r="O58" s="1">
        <f t="shared" si="44"/>
        <v>5.3083999999999998</v>
      </c>
      <c r="P58" s="1">
        <f t="shared" si="46"/>
        <v>5.4096000000000002</v>
      </c>
      <c r="Q58" s="1">
        <f t="shared" si="48"/>
        <v>5.6869500000000004</v>
      </c>
      <c r="R58" s="1">
        <f t="shared" si="50"/>
        <v>6.0914999999999999</v>
      </c>
      <c r="S58" s="1">
        <f t="shared" si="52"/>
        <v>6.4342999999999995</v>
      </c>
      <c r="T58" s="1">
        <f t="shared" si="54"/>
        <v>6.6269999999999998</v>
      </c>
      <c r="U58" s="1">
        <f t="shared" si="56"/>
        <v>6.4790000000000001</v>
      </c>
      <c r="V58" s="1">
        <f t="shared" si="58"/>
        <v>6.4029999999999996</v>
      </c>
      <c r="W58" s="1">
        <f t="shared" si="60"/>
        <v>6.8495999999999997</v>
      </c>
      <c r="X58" s="1">
        <f t="shared" ref="X58:X89" si="62">14.19*C38</f>
        <v>6.8821499999999993</v>
      </c>
      <c r="Y58" s="1">
        <f t="shared" si="19"/>
        <v>7.3794000000000004</v>
      </c>
      <c r="Z58" s="1">
        <f t="shared" si="20"/>
        <v>8.014050000000001</v>
      </c>
      <c r="AA58" s="1">
        <f t="shared" si="21"/>
        <v>9.1</v>
      </c>
      <c r="AB58" s="1">
        <f t="shared" si="22"/>
        <v>9.5625</v>
      </c>
      <c r="AC58" s="1">
        <f t="shared" si="23"/>
        <v>9.4039000000000019</v>
      </c>
      <c r="AD58" s="1">
        <f t="shared" si="24"/>
        <v>9.9996000000000009</v>
      </c>
      <c r="AE58" s="1">
        <f t="shared" si="25"/>
        <v>10.657500000000001</v>
      </c>
      <c r="AF58" s="1">
        <f t="shared" si="26"/>
        <v>9.5400000000000009</v>
      </c>
      <c r="AG58" s="1">
        <f t="shared" si="27"/>
        <v>8.8938000000000006</v>
      </c>
      <c r="AH58" s="1">
        <f t="shared" si="28"/>
        <v>9.510250000000001</v>
      </c>
      <c r="AI58" s="1">
        <f t="shared" si="29"/>
        <v>9.0860000000000003</v>
      </c>
      <c r="AJ58" s="1">
        <f t="shared" si="31"/>
        <v>10.117650000000001</v>
      </c>
      <c r="AK58" s="1">
        <f t="shared" si="32"/>
        <v>10.147399999999999</v>
      </c>
      <c r="AL58" s="1">
        <f t="shared" si="33"/>
        <v>10.995299999999999</v>
      </c>
      <c r="AM58" s="1">
        <f t="shared" si="34"/>
        <v>12.535</v>
      </c>
      <c r="AN58" s="1">
        <f t="shared" si="36"/>
        <v>13.390649999999999</v>
      </c>
      <c r="AO58" s="1">
        <f t="shared" si="37"/>
        <v>14.34545</v>
      </c>
      <c r="AP58" s="1">
        <f t="shared" si="38"/>
        <v>15.4879</v>
      </c>
      <c r="AQ58" s="1">
        <f t="shared" si="39"/>
        <v>15.875</v>
      </c>
      <c r="AR58" s="1">
        <f t="shared" si="40"/>
        <v>16.0335</v>
      </c>
      <c r="AS58" s="1">
        <f t="shared" si="41"/>
        <v>16.7744</v>
      </c>
      <c r="AT58" s="1">
        <f t="shared" si="43"/>
        <v>18.2715</v>
      </c>
      <c r="AU58" s="1">
        <f t="shared" si="45"/>
        <v>18.427150000000001</v>
      </c>
      <c r="AV58" s="1">
        <f t="shared" si="47"/>
        <v>18.825750000000003</v>
      </c>
      <c r="AW58" s="1">
        <f t="shared" si="49"/>
        <v>19.141999999999999</v>
      </c>
      <c r="AX58" s="1">
        <f t="shared" si="51"/>
        <v>20.565999999999999</v>
      </c>
      <c r="AY58" s="1">
        <f t="shared" si="53"/>
        <v>22.5792</v>
      </c>
      <c r="AZ58" s="1">
        <f t="shared" si="55"/>
        <v>21.8489</v>
      </c>
      <c r="BA58" s="1">
        <f t="shared" si="57"/>
        <v>23.647500000000001</v>
      </c>
      <c r="BB58" s="1">
        <f t="shared" si="59"/>
        <v>25.079000000000001</v>
      </c>
      <c r="BC58" s="1">
        <f t="shared" si="61"/>
        <v>28.009800000000002</v>
      </c>
      <c r="BD58" s="1">
        <f t="shared" ref="BD58:BD89" si="63">34.77*C6</f>
        <v>30.423750000000002</v>
      </c>
      <c r="BE58">
        <v>36.49</v>
      </c>
      <c r="DA58">
        <f t="shared" si="30"/>
        <v>629.65685000000008</v>
      </c>
    </row>
    <row r="59" spans="1:105" x14ac:dyDescent="0.25">
      <c r="A59">
        <v>2004</v>
      </c>
      <c r="B59">
        <f t="shared" si="5"/>
        <v>55</v>
      </c>
      <c r="C59" s="1">
        <v>0.42499999999999999</v>
      </c>
      <c r="D59">
        <f t="shared" si="6"/>
        <v>3.8249999999999997</v>
      </c>
      <c r="E59">
        <v>3.87</v>
      </c>
      <c r="F59">
        <v>3.87</v>
      </c>
      <c r="G59">
        <v>3.87</v>
      </c>
      <c r="H59">
        <f t="shared" si="35"/>
        <v>4.3499999999999996</v>
      </c>
      <c r="I59">
        <v>4.3499999999999996</v>
      </c>
      <c r="J59">
        <v>4.4000000000000004</v>
      </c>
      <c r="K59">
        <v>4.4000000000000004</v>
      </c>
      <c r="L59">
        <v>4.5</v>
      </c>
      <c r="M59">
        <v>4.5</v>
      </c>
      <c r="N59" s="1">
        <f t="shared" si="42"/>
        <v>5.1005500000000001</v>
      </c>
      <c r="O59" s="1">
        <f t="shared" si="44"/>
        <v>5.2507000000000001</v>
      </c>
      <c r="P59" s="1">
        <f t="shared" si="46"/>
        <v>5.4096000000000002</v>
      </c>
      <c r="Q59" s="1">
        <f t="shared" si="48"/>
        <v>5.6258000000000008</v>
      </c>
      <c r="R59" s="1">
        <f t="shared" si="50"/>
        <v>6.0914999999999999</v>
      </c>
      <c r="S59" s="1">
        <f t="shared" si="52"/>
        <v>6.36585</v>
      </c>
      <c r="T59" s="1">
        <f t="shared" si="54"/>
        <v>6.6269999999999998</v>
      </c>
      <c r="U59" s="1">
        <f t="shared" si="56"/>
        <v>6.4108000000000001</v>
      </c>
      <c r="V59" s="1">
        <f t="shared" si="58"/>
        <v>6.4029999999999996</v>
      </c>
      <c r="W59" s="1">
        <f t="shared" si="60"/>
        <v>6.7782499999999999</v>
      </c>
      <c r="X59" s="1">
        <f t="shared" si="62"/>
        <v>6.8111999999999995</v>
      </c>
      <c r="Y59" s="1">
        <f t="shared" ref="Y59:Y90" si="64">15.06*C38</f>
        <v>7.3041</v>
      </c>
      <c r="Z59" s="1">
        <f t="shared" si="20"/>
        <v>7.9331000000000005</v>
      </c>
      <c r="AA59" s="1">
        <f t="shared" si="21"/>
        <v>9.0090000000000003</v>
      </c>
      <c r="AB59" s="1">
        <f t="shared" si="22"/>
        <v>9.375</v>
      </c>
      <c r="AC59" s="1">
        <f t="shared" si="23"/>
        <v>9.3126000000000015</v>
      </c>
      <c r="AD59" s="1">
        <f t="shared" si="24"/>
        <v>9.9034500000000012</v>
      </c>
      <c r="AE59" s="1">
        <f t="shared" si="25"/>
        <v>10.556000000000001</v>
      </c>
      <c r="AF59" s="1">
        <f t="shared" si="26"/>
        <v>9.4500000000000011</v>
      </c>
      <c r="AG59" s="1">
        <f t="shared" si="27"/>
        <v>8.729099999999999</v>
      </c>
      <c r="AH59" s="1">
        <f t="shared" si="28"/>
        <v>9.423</v>
      </c>
      <c r="AI59" s="1">
        <f t="shared" si="29"/>
        <v>9.003400000000001</v>
      </c>
      <c r="AJ59" s="1">
        <f t="shared" si="31"/>
        <v>10.0265</v>
      </c>
      <c r="AK59" s="1">
        <f t="shared" si="32"/>
        <v>9.9678000000000022</v>
      </c>
      <c r="AL59" s="1">
        <f t="shared" si="33"/>
        <v>10.898849999999998</v>
      </c>
      <c r="AM59" s="1">
        <f t="shared" si="34"/>
        <v>12.426</v>
      </c>
      <c r="AN59" s="1">
        <f t="shared" si="36"/>
        <v>13.16175</v>
      </c>
      <c r="AO59" s="1">
        <f t="shared" si="37"/>
        <v>14.104349999999998</v>
      </c>
      <c r="AP59" s="1">
        <f t="shared" si="38"/>
        <v>15.107049999999999</v>
      </c>
      <c r="AQ59" s="1">
        <f t="shared" si="39"/>
        <v>15.493999999999998</v>
      </c>
      <c r="AR59" s="1">
        <f t="shared" si="40"/>
        <v>15.90625</v>
      </c>
      <c r="AS59" s="1">
        <f t="shared" si="41"/>
        <v>16.5123</v>
      </c>
      <c r="AT59" s="1">
        <f t="shared" si="43"/>
        <v>17.990400000000001</v>
      </c>
      <c r="AU59" s="1">
        <f t="shared" si="45"/>
        <v>18.011500000000002</v>
      </c>
      <c r="AV59" s="1">
        <f t="shared" si="47"/>
        <v>18.546850000000003</v>
      </c>
      <c r="AW59" s="1">
        <f t="shared" si="49"/>
        <v>19.001249999999999</v>
      </c>
      <c r="AX59" s="1">
        <f t="shared" si="51"/>
        <v>19.978400000000001</v>
      </c>
      <c r="AY59" s="1">
        <f t="shared" si="53"/>
        <v>21.951999999999998</v>
      </c>
      <c r="AZ59" s="1">
        <f t="shared" si="55"/>
        <v>21.549599999999998</v>
      </c>
      <c r="BA59" s="1">
        <f t="shared" si="57"/>
        <v>23.0169</v>
      </c>
      <c r="BB59" s="1">
        <f t="shared" si="59"/>
        <v>24.27</v>
      </c>
      <c r="BC59" s="1">
        <f t="shared" si="61"/>
        <v>26.799499999999998</v>
      </c>
      <c r="BD59" s="1">
        <f t="shared" si="63"/>
        <v>28.163700000000006</v>
      </c>
      <c r="BE59" s="1">
        <f t="shared" ref="BE59:BE90" si="65">36.49*C6</f>
        <v>31.928750000000001</v>
      </c>
      <c r="BF59">
        <v>36.049999999999997</v>
      </c>
      <c r="DA59">
        <f t="shared" si="30"/>
        <v>649.6717000000001</v>
      </c>
    </row>
    <row r="60" spans="1:105" x14ac:dyDescent="0.25">
      <c r="A60">
        <v>2005</v>
      </c>
      <c r="B60">
        <f t="shared" si="5"/>
        <v>56</v>
      </c>
      <c r="C60" s="1">
        <v>0.42499999999999999</v>
      </c>
      <c r="D60">
        <f t="shared" si="6"/>
        <v>3.8249999999999997</v>
      </c>
      <c r="E60">
        <v>3.8249999999999997</v>
      </c>
      <c r="F60">
        <v>3.87</v>
      </c>
      <c r="G60">
        <v>3.87</v>
      </c>
      <c r="H60">
        <f t="shared" si="35"/>
        <v>4.3</v>
      </c>
      <c r="I60">
        <v>4.3499999999999996</v>
      </c>
      <c r="J60">
        <v>4.3499999999999996</v>
      </c>
      <c r="K60">
        <v>4.4000000000000004</v>
      </c>
      <c r="L60">
        <v>4.4000000000000004</v>
      </c>
      <c r="M60">
        <v>4.5</v>
      </c>
      <c r="N60" s="1">
        <f t="shared" si="42"/>
        <v>5.0445000000000002</v>
      </c>
      <c r="O60" s="1">
        <f t="shared" si="44"/>
        <v>5.2507000000000001</v>
      </c>
      <c r="P60" s="1">
        <f t="shared" si="46"/>
        <v>5.3508000000000004</v>
      </c>
      <c r="Q60" s="1">
        <f t="shared" si="48"/>
        <v>5.6258000000000008</v>
      </c>
      <c r="R60" s="1">
        <f t="shared" si="50"/>
        <v>6.0259999999999998</v>
      </c>
      <c r="S60" s="1">
        <f t="shared" si="52"/>
        <v>6.36585</v>
      </c>
      <c r="T60" s="1">
        <f t="shared" si="54"/>
        <v>6.5564999999999998</v>
      </c>
      <c r="U60" s="1">
        <f t="shared" si="56"/>
        <v>6.4108000000000001</v>
      </c>
      <c r="V60" s="1">
        <f t="shared" si="58"/>
        <v>6.3355999999999995</v>
      </c>
      <c r="W60" s="1">
        <f t="shared" si="60"/>
        <v>6.7782499999999999</v>
      </c>
      <c r="X60" s="1">
        <f t="shared" si="62"/>
        <v>6.7402499999999996</v>
      </c>
      <c r="Y60" s="1">
        <f t="shared" si="64"/>
        <v>7.2287999999999997</v>
      </c>
      <c r="Z60" s="1">
        <f t="shared" ref="Z60:Z91" si="66">16.19*C38</f>
        <v>7.85215</v>
      </c>
      <c r="AA60" s="1">
        <f t="shared" si="21"/>
        <v>8.9179999999999993</v>
      </c>
      <c r="AB60" s="1">
        <f t="shared" si="22"/>
        <v>9.28125</v>
      </c>
      <c r="AC60" s="1">
        <f t="shared" si="23"/>
        <v>9.1300000000000008</v>
      </c>
      <c r="AD60" s="1">
        <f t="shared" si="24"/>
        <v>9.8072999999999997</v>
      </c>
      <c r="AE60" s="1">
        <f t="shared" si="25"/>
        <v>10.454500000000001</v>
      </c>
      <c r="AF60" s="1">
        <f t="shared" si="26"/>
        <v>9.36</v>
      </c>
      <c r="AG60" s="1">
        <f t="shared" si="27"/>
        <v>8.646749999999999</v>
      </c>
      <c r="AH60" s="1">
        <f t="shared" si="28"/>
        <v>9.2484999999999999</v>
      </c>
      <c r="AI60" s="1">
        <f t="shared" si="29"/>
        <v>8.9207999999999998</v>
      </c>
      <c r="AJ60" s="1">
        <f t="shared" si="31"/>
        <v>9.9353500000000015</v>
      </c>
      <c r="AK60" s="1">
        <f t="shared" si="32"/>
        <v>9.8780000000000019</v>
      </c>
      <c r="AL60" s="1">
        <f t="shared" si="33"/>
        <v>10.70595</v>
      </c>
      <c r="AM60" s="1">
        <f t="shared" si="34"/>
        <v>12.316999999999998</v>
      </c>
      <c r="AN60" s="1">
        <f t="shared" si="36"/>
        <v>13.0473</v>
      </c>
      <c r="AO60" s="1">
        <f t="shared" si="37"/>
        <v>13.863249999999999</v>
      </c>
      <c r="AP60" s="1">
        <f t="shared" si="38"/>
        <v>14.853149999999999</v>
      </c>
      <c r="AQ60" s="1">
        <f t="shared" si="39"/>
        <v>15.112999999999998</v>
      </c>
      <c r="AR60" s="1">
        <f t="shared" si="40"/>
        <v>15.5245</v>
      </c>
      <c r="AS60" s="1">
        <f t="shared" si="41"/>
        <v>16.381250000000001</v>
      </c>
      <c r="AT60" s="1">
        <f t="shared" si="43"/>
        <v>17.709299999999999</v>
      </c>
      <c r="AU60" s="1">
        <f t="shared" si="45"/>
        <v>17.734400000000001</v>
      </c>
      <c r="AV60" s="1">
        <f t="shared" si="47"/>
        <v>18.128500000000003</v>
      </c>
      <c r="AW60" s="1">
        <f t="shared" si="49"/>
        <v>18.719750000000001</v>
      </c>
      <c r="AX60" s="1">
        <f t="shared" si="51"/>
        <v>19.831500000000002</v>
      </c>
      <c r="AY60" s="1">
        <f t="shared" si="53"/>
        <v>21.3248</v>
      </c>
      <c r="AZ60" s="1">
        <f t="shared" si="55"/>
        <v>20.950999999999997</v>
      </c>
      <c r="BA60" s="1">
        <f t="shared" si="57"/>
        <v>22.701599999999999</v>
      </c>
      <c r="BB60" s="1">
        <f t="shared" si="59"/>
        <v>23.622799999999998</v>
      </c>
      <c r="BC60" s="1">
        <f t="shared" si="61"/>
        <v>25.934999999999999</v>
      </c>
      <c r="BD60" s="1">
        <f t="shared" si="63"/>
        <v>26.946750000000002</v>
      </c>
      <c r="BE60" s="1">
        <f t="shared" si="65"/>
        <v>29.556900000000002</v>
      </c>
      <c r="BF60" s="1">
        <f t="shared" ref="BF60:BF91" si="67">36.05*C6</f>
        <v>31.543749999999996</v>
      </c>
      <c r="BG60">
        <v>37.65</v>
      </c>
      <c r="DA60">
        <f t="shared" si="30"/>
        <v>670.99789999999996</v>
      </c>
    </row>
    <row r="61" spans="1:105" x14ac:dyDescent="0.25">
      <c r="A61">
        <v>2006</v>
      </c>
      <c r="B61">
        <f t="shared" si="5"/>
        <v>57</v>
      </c>
      <c r="C61" s="1">
        <v>0.42</v>
      </c>
      <c r="D61">
        <f t="shared" si="6"/>
        <v>3.78</v>
      </c>
      <c r="E61">
        <v>3.8249999999999997</v>
      </c>
      <c r="F61">
        <v>3.8249999999999997</v>
      </c>
      <c r="G61">
        <v>3.87</v>
      </c>
      <c r="H61">
        <f t="shared" si="35"/>
        <v>4.3</v>
      </c>
      <c r="I61">
        <v>4.3</v>
      </c>
      <c r="J61">
        <v>4.3499999999999996</v>
      </c>
      <c r="K61">
        <v>4.3499999999999996</v>
      </c>
      <c r="L61">
        <v>4.4000000000000004</v>
      </c>
      <c r="M61">
        <v>4.4000000000000004</v>
      </c>
      <c r="N61" s="1">
        <f t="shared" si="42"/>
        <v>5.0445000000000002</v>
      </c>
      <c r="O61" s="1">
        <f t="shared" si="44"/>
        <v>5.1929999999999996</v>
      </c>
      <c r="P61" s="1">
        <f t="shared" si="46"/>
        <v>5.3508000000000004</v>
      </c>
      <c r="Q61" s="1">
        <f t="shared" si="48"/>
        <v>5.5646500000000003</v>
      </c>
      <c r="R61" s="1">
        <f t="shared" si="50"/>
        <v>6.0259999999999998</v>
      </c>
      <c r="S61" s="1">
        <f t="shared" si="52"/>
        <v>6.2973999999999997</v>
      </c>
      <c r="T61" s="1">
        <f t="shared" si="54"/>
        <v>6.5564999999999998</v>
      </c>
      <c r="U61" s="1">
        <f t="shared" si="56"/>
        <v>6.3426000000000009</v>
      </c>
      <c r="V61" s="1">
        <f t="shared" si="58"/>
        <v>6.3355999999999995</v>
      </c>
      <c r="W61" s="1">
        <f t="shared" si="60"/>
        <v>6.7068999999999992</v>
      </c>
      <c r="X61" s="1">
        <f t="shared" si="62"/>
        <v>6.7402499999999996</v>
      </c>
      <c r="Y61" s="1">
        <f t="shared" si="64"/>
        <v>7.1535000000000002</v>
      </c>
      <c r="Z61" s="1">
        <f t="shared" si="66"/>
        <v>7.7712000000000003</v>
      </c>
      <c r="AA61" s="1">
        <f t="shared" ref="AA61:AA92" si="68">18.2*C38</f>
        <v>8.827</v>
      </c>
      <c r="AB61" s="1">
        <f t="shared" si="22"/>
        <v>9.1875</v>
      </c>
      <c r="AC61" s="1">
        <f t="shared" si="23"/>
        <v>9.0387000000000004</v>
      </c>
      <c r="AD61" s="1">
        <f t="shared" si="24"/>
        <v>9.6150000000000002</v>
      </c>
      <c r="AE61" s="1">
        <f t="shared" si="25"/>
        <v>10.353</v>
      </c>
      <c r="AF61" s="1">
        <f t="shared" si="26"/>
        <v>9.27</v>
      </c>
      <c r="AG61" s="1">
        <f t="shared" si="27"/>
        <v>8.5643999999999991</v>
      </c>
      <c r="AH61" s="1">
        <f t="shared" si="28"/>
        <v>9.1612500000000008</v>
      </c>
      <c r="AI61" s="1">
        <f t="shared" si="29"/>
        <v>8.7555999999999994</v>
      </c>
      <c r="AJ61" s="1">
        <f t="shared" si="31"/>
        <v>9.8442000000000007</v>
      </c>
      <c r="AK61" s="1">
        <f t="shared" si="32"/>
        <v>9.7882000000000016</v>
      </c>
      <c r="AL61" s="1">
        <f t="shared" si="33"/>
        <v>10.609500000000001</v>
      </c>
      <c r="AM61" s="1">
        <f t="shared" si="34"/>
        <v>12.099000000000002</v>
      </c>
      <c r="AN61" s="1">
        <f t="shared" si="36"/>
        <v>12.932849999999998</v>
      </c>
      <c r="AO61" s="1">
        <f t="shared" si="37"/>
        <v>13.742699999999999</v>
      </c>
      <c r="AP61" s="1">
        <f t="shared" si="38"/>
        <v>14.59925</v>
      </c>
      <c r="AQ61" s="1">
        <f t="shared" si="39"/>
        <v>14.858999999999998</v>
      </c>
      <c r="AR61" s="1">
        <f t="shared" si="40"/>
        <v>15.142749999999999</v>
      </c>
      <c r="AS61" s="1">
        <f t="shared" si="41"/>
        <v>15.988099999999999</v>
      </c>
      <c r="AT61" s="1">
        <f t="shared" si="43"/>
        <v>17.568750000000001</v>
      </c>
      <c r="AU61" s="1">
        <f t="shared" si="45"/>
        <v>17.4573</v>
      </c>
      <c r="AV61" s="1">
        <f t="shared" si="47"/>
        <v>17.849600000000002</v>
      </c>
      <c r="AW61" s="1">
        <f t="shared" si="49"/>
        <v>18.297499999999999</v>
      </c>
      <c r="AX61" s="1">
        <f t="shared" si="51"/>
        <v>19.537700000000001</v>
      </c>
      <c r="AY61" s="1">
        <f t="shared" si="53"/>
        <v>21.167999999999999</v>
      </c>
      <c r="AZ61" s="1">
        <f t="shared" si="55"/>
        <v>20.352400000000003</v>
      </c>
      <c r="BA61" s="1">
        <f t="shared" si="57"/>
        <v>22.070999999999998</v>
      </c>
      <c r="BB61" s="1">
        <f t="shared" si="59"/>
        <v>23.299199999999999</v>
      </c>
      <c r="BC61" s="1">
        <f t="shared" si="61"/>
        <v>25.243399999999998</v>
      </c>
      <c r="BD61" s="1">
        <f t="shared" si="63"/>
        <v>26.077500000000001</v>
      </c>
      <c r="BE61" s="1">
        <f t="shared" si="65"/>
        <v>28.279750000000003</v>
      </c>
      <c r="BF61" s="1">
        <f t="shared" si="67"/>
        <v>29.200499999999998</v>
      </c>
      <c r="BG61" s="1">
        <f t="shared" ref="BG61:BG92" si="69">37.65*C6</f>
        <v>32.943750000000001</v>
      </c>
      <c r="BH61">
        <v>37.520000000000003</v>
      </c>
      <c r="DA61">
        <f t="shared" si="30"/>
        <v>691.72725000000003</v>
      </c>
    </row>
    <row r="62" spans="1:105" x14ac:dyDescent="0.25">
      <c r="A62">
        <v>2007</v>
      </c>
      <c r="B62">
        <f t="shared" si="5"/>
        <v>58</v>
      </c>
      <c r="C62" s="1">
        <v>0.42</v>
      </c>
      <c r="D62">
        <f t="shared" si="6"/>
        <v>3.78</v>
      </c>
      <c r="E62">
        <v>3.78</v>
      </c>
      <c r="F62">
        <v>3.8249999999999997</v>
      </c>
      <c r="G62">
        <v>3.8249999999999997</v>
      </c>
      <c r="H62">
        <f t="shared" si="35"/>
        <v>4.3</v>
      </c>
      <c r="I62">
        <v>4.3</v>
      </c>
      <c r="J62">
        <v>4.3</v>
      </c>
      <c r="K62">
        <v>4.3499999999999996</v>
      </c>
      <c r="L62">
        <v>4.3499999999999996</v>
      </c>
      <c r="M62">
        <v>4.4000000000000004</v>
      </c>
      <c r="N62" s="1">
        <f t="shared" si="42"/>
        <v>4.9324000000000003</v>
      </c>
      <c r="O62" s="1">
        <f t="shared" si="44"/>
        <v>5.1929999999999996</v>
      </c>
      <c r="P62" s="1">
        <f t="shared" si="46"/>
        <v>5.2919999999999998</v>
      </c>
      <c r="Q62" s="1">
        <f t="shared" si="48"/>
        <v>5.5646500000000003</v>
      </c>
      <c r="R62" s="1">
        <f t="shared" si="50"/>
        <v>5.9604999999999997</v>
      </c>
      <c r="S62" s="1">
        <f t="shared" si="52"/>
        <v>6.2973999999999997</v>
      </c>
      <c r="T62" s="1">
        <f t="shared" si="54"/>
        <v>6.4859999999999998</v>
      </c>
      <c r="U62" s="1">
        <f t="shared" si="56"/>
        <v>6.3426000000000009</v>
      </c>
      <c r="V62" s="1">
        <f t="shared" si="58"/>
        <v>6.2682000000000002</v>
      </c>
      <c r="W62" s="1">
        <f t="shared" si="60"/>
        <v>6.7068999999999992</v>
      </c>
      <c r="X62" s="1">
        <f t="shared" si="62"/>
        <v>6.6692999999999998</v>
      </c>
      <c r="Y62" s="1">
        <f t="shared" si="64"/>
        <v>7.1535000000000002</v>
      </c>
      <c r="Z62" s="1">
        <f t="shared" si="66"/>
        <v>7.6902499999999998</v>
      </c>
      <c r="AA62" s="1">
        <f t="shared" si="68"/>
        <v>8.7359999999999989</v>
      </c>
      <c r="AB62" s="1">
        <f t="shared" ref="AB62:AB93" si="70">18.75*C38</f>
        <v>9.09375</v>
      </c>
      <c r="AC62" s="1">
        <f t="shared" si="23"/>
        <v>8.9474</v>
      </c>
      <c r="AD62" s="1">
        <f t="shared" si="24"/>
        <v>9.5188500000000005</v>
      </c>
      <c r="AE62" s="1">
        <f t="shared" si="25"/>
        <v>10.15</v>
      </c>
      <c r="AF62" s="1">
        <f t="shared" si="26"/>
        <v>9.18</v>
      </c>
      <c r="AG62" s="1">
        <f t="shared" si="27"/>
        <v>8.4820499999999992</v>
      </c>
      <c r="AH62" s="1">
        <f t="shared" si="28"/>
        <v>9.0739999999999998</v>
      </c>
      <c r="AI62" s="1">
        <f t="shared" si="29"/>
        <v>8.673</v>
      </c>
      <c r="AJ62" s="1">
        <f t="shared" si="31"/>
        <v>9.661900000000001</v>
      </c>
      <c r="AK62" s="1">
        <f t="shared" si="32"/>
        <v>9.6984000000000012</v>
      </c>
      <c r="AL62" s="1">
        <f t="shared" si="33"/>
        <v>10.51305</v>
      </c>
      <c r="AM62" s="1">
        <f t="shared" si="34"/>
        <v>11.990000000000002</v>
      </c>
      <c r="AN62" s="1">
        <f t="shared" si="36"/>
        <v>12.703950000000001</v>
      </c>
      <c r="AO62" s="1">
        <f t="shared" si="37"/>
        <v>13.622149999999998</v>
      </c>
      <c r="AP62" s="1">
        <f t="shared" si="38"/>
        <v>14.472299999999999</v>
      </c>
      <c r="AQ62" s="1">
        <f t="shared" si="39"/>
        <v>14.604999999999999</v>
      </c>
      <c r="AR62" s="1">
        <f t="shared" si="40"/>
        <v>14.888249999999999</v>
      </c>
      <c r="AS62" s="1">
        <f t="shared" si="41"/>
        <v>15.594949999999999</v>
      </c>
      <c r="AT62" s="1">
        <f t="shared" si="43"/>
        <v>17.147099999999998</v>
      </c>
      <c r="AU62" s="1">
        <f t="shared" si="45"/>
        <v>17.318750000000001</v>
      </c>
      <c r="AV62" s="1">
        <f t="shared" si="47"/>
        <v>17.570700000000002</v>
      </c>
      <c r="AW62" s="1">
        <f t="shared" si="49"/>
        <v>18.015999999999998</v>
      </c>
      <c r="AX62" s="1">
        <f t="shared" si="51"/>
        <v>19.097000000000001</v>
      </c>
      <c r="AY62" s="1">
        <f t="shared" si="53"/>
        <v>20.854400000000002</v>
      </c>
      <c r="AZ62" s="1">
        <f t="shared" si="55"/>
        <v>20.202750000000002</v>
      </c>
      <c r="BA62" s="1">
        <f t="shared" si="57"/>
        <v>21.440400000000004</v>
      </c>
      <c r="BB62" s="1">
        <f t="shared" si="59"/>
        <v>22.651999999999997</v>
      </c>
      <c r="BC62" s="1">
        <f t="shared" si="61"/>
        <v>24.897599999999997</v>
      </c>
      <c r="BD62" s="1">
        <f t="shared" si="63"/>
        <v>25.382100000000001</v>
      </c>
      <c r="BE62" s="1">
        <f t="shared" si="65"/>
        <v>27.3675</v>
      </c>
      <c r="BF62" s="1">
        <f t="shared" si="67"/>
        <v>27.938749999999999</v>
      </c>
      <c r="BG62" s="1">
        <f t="shared" si="69"/>
        <v>30.496500000000001</v>
      </c>
      <c r="BH62" s="1">
        <f t="shared" ref="BH62:BH93" si="71">37.52*C6</f>
        <v>32.830000000000005</v>
      </c>
      <c r="BI62">
        <v>36.64</v>
      </c>
      <c r="DA62">
        <f t="shared" si="30"/>
        <v>711.22325000000001</v>
      </c>
    </row>
    <row r="63" spans="1:105" x14ac:dyDescent="0.25">
      <c r="A63">
        <v>2008</v>
      </c>
      <c r="B63">
        <f t="shared" si="5"/>
        <v>59</v>
      </c>
      <c r="C63" s="1">
        <v>0.41</v>
      </c>
      <c r="D63">
        <f t="shared" si="6"/>
        <v>3.69</v>
      </c>
      <c r="E63">
        <v>3.78</v>
      </c>
      <c r="F63">
        <v>3.78</v>
      </c>
      <c r="G63">
        <v>3.8249999999999997</v>
      </c>
      <c r="H63">
        <f t="shared" si="35"/>
        <v>4.25</v>
      </c>
      <c r="I63">
        <v>4.3</v>
      </c>
      <c r="J63">
        <v>4.3</v>
      </c>
      <c r="K63">
        <v>4.3</v>
      </c>
      <c r="L63">
        <v>4.3499999999999996</v>
      </c>
      <c r="M63">
        <v>4.3499999999999996</v>
      </c>
      <c r="N63" s="1">
        <f t="shared" si="42"/>
        <v>4.9324000000000003</v>
      </c>
      <c r="O63" s="1">
        <f t="shared" si="44"/>
        <v>5.0775999999999994</v>
      </c>
      <c r="P63" s="1">
        <f t="shared" si="46"/>
        <v>5.2919999999999998</v>
      </c>
      <c r="Q63" s="1">
        <f t="shared" si="48"/>
        <v>5.5035000000000007</v>
      </c>
      <c r="R63" s="1">
        <f t="shared" si="50"/>
        <v>5.9604999999999997</v>
      </c>
      <c r="S63" s="1">
        <f t="shared" si="52"/>
        <v>6.2289500000000002</v>
      </c>
      <c r="T63" s="1">
        <f t="shared" si="54"/>
        <v>6.4859999999999998</v>
      </c>
      <c r="U63" s="1">
        <f t="shared" si="56"/>
        <v>6.2744000000000009</v>
      </c>
      <c r="V63" s="1">
        <f t="shared" si="58"/>
        <v>6.2682000000000002</v>
      </c>
      <c r="W63" s="1">
        <f t="shared" si="60"/>
        <v>6.6355500000000003</v>
      </c>
      <c r="X63" s="1">
        <f t="shared" si="62"/>
        <v>6.6692999999999998</v>
      </c>
      <c r="Y63" s="1">
        <f t="shared" si="64"/>
        <v>7.0781999999999998</v>
      </c>
      <c r="Z63" s="1">
        <f t="shared" si="66"/>
        <v>7.6902499999999998</v>
      </c>
      <c r="AA63" s="1">
        <f t="shared" si="68"/>
        <v>8.6449999999999996</v>
      </c>
      <c r="AB63" s="1">
        <f t="shared" si="70"/>
        <v>9</v>
      </c>
      <c r="AC63" s="1">
        <f t="shared" ref="AC63:AC94" si="72">18.26*C38</f>
        <v>8.8560999999999996</v>
      </c>
      <c r="AD63" s="1">
        <f t="shared" si="24"/>
        <v>9.4227000000000007</v>
      </c>
      <c r="AE63" s="1">
        <f t="shared" si="25"/>
        <v>10.048500000000001</v>
      </c>
      <c r="AF63" s="1">
        <f t="shared" si="26"/>
        <v>9</v>
      </c>
      <c r="AG63" s="1">
        <f t="shared" si="27"/>
        <v>8.3996999999999993</v>
      </c>
      <c r="AH63" s="1">
        <f t="shared" si="28"/>
        <v>8.9867500000000007</v>
      </c>
      <c r="AI63" s="1">
        <f t="shared" si="29"/>
        <v>8.5904000000000007</v>
      </c>
      <c r="AJ63" s="1">
        <f t="shared" si="31"/>
        <v>9.5707500000000003</v>
      </c>
      <c r="AK63" s="1">
        <f t="shared" si="32"/>
        <v>9.5188000000000006</v>
      </c>
      <c r="AL63" s="1">
        <f t="shared" si="33"/>
        <v>10.416600000000001</v>
      </c>
      <c r="AM63" s="1">
        <f t="shared" si="34"/>
        <v>11.881000000000002</v>
      </c>
      <c r="AN63" s="1">
        <f t="shared" si="36"/>
        <v>12.589500000000001</v>
      </c>
      <c r="AO63" s="1">
        <f t="shared" si="37"/>
        <v>13.38105</v>
      </c>
      <c r="AP63" s="1">
        <f t="shared" si="38"/>
        <v>14.34535</v>
      </c>
      <c r="AQ63" s="1">
        <f t="shared" si="39"/>
        <v>14.477999999999998</v>
      </c>
      <c r="AR63" s="1">
        <f t="shared" si="40"/>
        <v>14.633749999999999</v>
      </c>
      <c r="AS63" s="1">
        <f t="shared" si="41"/>
        <v>15.332849999999999</v>
      </c>
      <c r="AT63" s="1">
        <f t="shared" si="43"/>
        <v>16.725449999999999</v>
      </c>
      <c r="AU63" s="1">
        <f t="shared" si="45"/>
        <v>16.903099999999998</v>
      </c>
      <c r="AV63" s="1">
        <f t="shared" si="47"/>
        <v>17.431249999999999</v>
      </c>
      <c r="AW63" s="1">
        <f t="shared" si="49"/>
        <v>17.734500000000001</v>
      </c>
      <c r="AX63" s="1">
        <f t="shared" si="51"/>
        <v>18.8032</v>
      </c>
      <c r="AY63" s="1">
        <f t="shared" si="53"/>
        <v>20.384</v>
      </c>
      <c r="AZ63" s="1">
        <f t="shared" si="55"/>
        <v>19.903449999999999</v>
      </c>
      <c r="BA63" s="1">
        <f t="shared" si="57"/>
        <v>21.282750000000004</v>
      </c>
      <c r="BB63" s="1">
        <f t="shared" si="59"/>
        <v>22.004799999999999</v>
      </c>
      <c r="BC63" s="1">
        <f t="shared" si="61"/>
        <v>24.205999999999996</v>
      </c>
      <c r="BD63" s="1">
        <f t="shared" si="63"/>
        <v>25.034400000000002</v>
      </c>
      <c r="BE63" s="1">
        <f t="shared" si="65"/>
        <v>26.637700000000002</v>
      </c>
      <c r="BF63" s="1">
        <f t="shared" si="67"/>
        <v>27.037499999999998</v>
      </c>
      <c r="BG63" s="1">
        <f t="shared" si="69"/>
        <v>29.178750000000001</v>
      </c>
      <c r="BH63" s="1">
        <f t="shared" si="71"/>
        <v>30.391200000000005</v>
      </c>
      <c r="BI63" s="1">
        <f t="shared" ref="BI63:BI94" si="73">36.64*C6</f>
        <v>32.06</v>
      </c>
      <c r="BJ63">
        <v>37.659999999999997</v>
      </c>
      <c r="DA63">
        <f t="shared" si="30"/>
        <v>731.49670000000003</v>
      </c>
    </row>
    <row r="64" spans="1:105" x14ac:dyDescent="0.25">
      <c r="A64">
        <v>2009</v>
      </c>
      <c r="B64">
        <f t="shared" si="5"/>
        <v>60</v>
      </c>
      <c r="C64" s="1">
        <v>0.41</v>
      </c>
      <c r="D64">
        <f t="shared" si="6"/>
        <v>3.69</v>
      </c>
      <c r="E64">
        <v>3.69</v>
      </c>
      <c r="F64">
        <v>3.78</v>
      </c>
      <c r="G64">
        <v>3.78</v>
      </c>
      <c r="H64">
        <f t="shared" si="35"/>
        <v>4.25</v>
      </c>
      <c r="I64">
        <v>4.25</v>
      </c>
      <c r="J64">
        <v>4.3</v>
      </c>
      <c r="K64">
        <v>4.3</v>
      </c>
      <c r="L64">
        <v>4.3</v>
      </c>
      <c r="M64">
        <v>4.3499999999999996</v>
      </c>
      <c r="N64" s="1">
        <f t="shared" si="42"/>
        <v>4.8763500000000004</v>
      </c>
      <c r="O64" s="1">
        <f t="shared" si="44"/>
        <v>5.0775999999999994</v>
      </c>
      <c r="P64" s="1">
        <f t="shared" si="46"/>
        <v>5.1744000000000003</v>
      </c>
      <c r="Q64" s="1">
        <f t="shared" si="48"/>
        <v>5.5035000000000007</v>
      </c>
      <c r="R64" s="1">
        <f t="shared" si="50"/>
        <v>5.8949999999999996</v>
      </c>
      <c r="S64" s="1">
        <f t="shared" si="52"/>
        <v>6.2289500000000002</v>
      </c>
      <c r="T64" s="1">
        <f t="shared" si="54"/>
        <v>6.4154999999999998</v>
      </c>
      <c r="U64" s="1">
        <f t="shared" si="56"/>
        <v>6.2744000000000009</v>
      </c>
      <c r="V64" s="1">
        <f t="shared" si="58"/>
        <v>6.2008000000000001</v>
      </c>
      <c r="W64" s="1">
        <f t="shared" si="60"/>
        <v>6.6355500000000003</v>
      </c>
      <c r="X64" s="1">
        <f t="shared" si="62"/>
        <v>6.5983499999999999</v>
      </c>
      <c r="Y64" s="1">
        <f t="shared" si="64"/>
        <v>7.0781999999999998</v>
      </c>
      <c r="Z64" s="1">
        <f t="shared" si="66"/>
        <v>7.6093000000000002</v>
      </c>
      <c r="AA64" s="1">
        <f t="shared" si="68"/>
        <v>8.6449999999999996</v>
      </c>
      <c r="AB64" s="1">
        <f t="shared" si="70"/>
        <v>8.90625</v>
      </c>
      <c r="AC64" s="1">
        <f t="shared" si="72"/>
        <v>8.764800000000001</v>
      </c>
      <c r="AD64" s="1">
        <f t="shared" ref="AD64:AD95" si="74">19.23*C38</f>
        <v>9.3265499999999992</v>
      </c>
      <c r="AE64" s="1">
        <f t="shared" si="25"/>
        <v>9.947000000000001</v>
      </c>
      <c r="AF64" s="1">
        <f t="shared" si="26"/>
        <v>8.91</v>
      </c>
      <c r="AG64" s="1">
        <f t="shared" si="27"/>
        <v>8.2349999999999994</v>
      </c>
      <c r="AH64" s="1">
        <f t="shared" si="28"/>
        <v>8.8994999999999997</v>
      </c>
      <c r="AI64" s="1">
        <f t="shared" si="29"/>
        <v>8.5077999999999996</v>
      </c>
      <c r="AJ64" s="1">
        <f t="shared" si="31"/>
        <v>9.4796000000000014</v>
      </c>
      <c r="AK64" s="1">
        <f t="shared" si="32"/>
        <v>9.4290000000000003</v>
      </c>
      <c r="AL64" s="1">
        <f t="shared" si="33"/>
        <v>10.223700000000001</v>
      </c>
      <c r="AM64" s="1">
        <f t="shared" si="34"/>
        <v>11.772000000000002</v>
      </c>
      <c r="AN64" s="1">
        <f t="shared" si="36"/>
        <v>12.475050000000001</v>
      </c>
      <c r="AO64" s="1">
        <f t="shared" si="37"/>
        <v>13.2605</v>
      </c>
      <c r="AP64" s="1">
        <f t="shared" si="38"/>
        <v>14.091450000000002</v>
      </c>
      <c r="AQ64" s="1">
        <f t="shared" si="39"/>
        <v>14.350999999999997</v>
      </c>
      <c r="AR64" s="1">
        <f t="shared" si="40"/>
        <v>14.506499999999999</v>
      </c>
      <c r="AS64" s="1">
        <f t="shared" si="41"/>
        <v>15.070749999999999</v>
      </c>
      <c r="AT64" s="1">
        <f t="shared" si="43"/>
        <v>16.44435</v>
      </c>
      <c r="AU64" s="1">
        <f t="shared" si="45"/>
        <v>16.487449999999999</v>
      </c>
      <c r="AV64" s="1">
        <f t="shared" si="47"/>
        <v>17.012899999999998</v>
      </c>
      <c r="AW64" s="1">
        <f t="shared" si="49"/>
        <v>17.59375</v>
      </c>
      <c r="AX64" s="1">
        <f t="shared" si="51"/>
        <v>18.509399999999999</v>
      </c>
      <c r="AY64" s="1">
        <f t="shared" si="53"/>
        <v>20.070399999999999</v>
      </c>
      <c r="AZ64" s="1">
        <f t="shared" si="55"/>
        <v>19.454499999999999</v>
      </c>
      <c r="BA64" s="1">
        <f t="shared" si="57"/>
        <v>20.967450000000003</v>
      </c>
      <c r="BB64" s="1">
        <f t="shared" si="59"/>
        <v>21.843</v>
      </c>
      <c r="BC64" s="1">
        <f t="shared" si="61"/>
        <v>23.514400000000002</v>
      </c>
      <c r="BD64" s="1">
        <f t="shared" si="63"/>
        <v>24.339000000000002</v>
      </c>
      <c r="BE64" s="1">
        <f t="shared" si="65"/>
        <v>26.2728</v>
      </c>
      <c r="BF64" s="1">
        <f t="shared" si="67"/>
        <v>26.316499999999998</v>
      </c>
      <c r="BG64" s="1">
        <f t="shared" si="69"/>
        <v>28.237499999999997</v>
      </c>
      <c r="BH64" s="1">
        <f t="shared" si="71"/>
        <v>29.078000000000003</v>
      </c>
      <c r="BI64" s="1">
        <f t="shared" si="73"/>
        <v>29.678400000000003</v>
      </c>
      <c r="BJ64" s="1">
        <f t="shared" ref="BJ64:BJ95" si="75">37.66*C6</f>
        <v>32.952500000000001</v>
      </c>
      <c r="BK64">
        <v>34.81</v>
      </c>
      <c r="DA64">
        <f t="shared" si="30"/>
        <v>748.64165000000003</v>
      </c>
    </row>
    <row r="65" spans="1:105" x14ac:dyDescent="0.25">
      <c r="A65">
        <v>2010</v>
      </c>
      <c r="B65">
        <f t="shared" si="5"/>
        <v>61</v>
      </c>
      <c r="C65" s="1">
        <v>0.41</v>
      </c>
      <c r="D65">
        <f t="shared" si="6"/>
        <v>3.69</v>
      </c>
      <c r="E65">
        <v>3.69</v>
      </c>
      <c r="F65">
        <v>3.69</v>
      </c>
      <c r="G65">
        <v>3.78</v>
      </c>
      <c r="H65">
        <f t="shared" si="35"/>
        <v>4.2</v>
      </c>
      <c r="I65">
        <v>4.25</v>
      </c>
      <c r="J65">
        <v>4.25</v>
      </c>
      <c r="K65">
        <v>4.3</v>
      </c>
      <c r="L65">
        <v>4.3</v>
      </c>
      <c r="M65">
        <v>4.3</v>
      </c>
      <c r="N65" s="1">
        <f t="shared" si="42"/>
        <v>4.8763500000000004</v>
      </c>
      <c r="O65" s="1">
        <f t="shared" si="44"/>
        <v>5.0198999999999998</v>
      </c>
      <c r="P65" s="1">
        <f t="shared" si="46"/>
        <v>5.1744000000000003</v>
      </c>
      <c r="Q65" s="1">
        <f t="shared" si="48"/>
        <v>5.3812000000000006</v>
      </c>
      <c r="R65" s="1">
        <f t="shared" si="50"/>
        <v>5.8949999999999996</v>
      </c>
      <c r="S65" s="1">
        <f t="shared" si="52"/>
        <v>6.1604999999999999</v>
      </c>
      <c r="T65" s="1">
        <f t="shared" si="54"/>
        <v>6.4154999999999998</v>
      </c>
      <c r="U65" s="1">
        <f t="shared" si="56"/>
        <v>6.2062000000000008</v>
      </c>
      <c r="V65" s="1">
        <f t="shared" si="58"/>
        <v>6.2008000000000001</v>
      </c>
      <c r="W65" s="1">
        <f t="shared" si="60"/>
        <v>6.5642000000000005</v>
      </c>
      <c r="X65" s="1">
        <f t="shared" si="62"/>
        <v>6.5983499999999999</v>
      </c>
      <c r="Y65" s="1">
        <f t="shared" si="64"/>
        <v>7.0029000000000003</v>
      </c>
      <c r="Z65" s="1">
        <f t="shared" si="66"/>
        <v>7.6093000000000002</v>
      </c>
      <c r="AA65" s="1">
        <f t="shared" si="68"/>
        <v>8.5539999999999985</v>
      </c>
      <c r="AB65" s="1">
        <f t="shared" si="70"/>
        <v>8.90625</v>
      </c>
      <c r="AC65" s="1">
        <f t="shared" si="72"/>
        <v>8.6735000000000007</v>
      </c>
      <c r="AD65" s="1">
        <f t="shared" si="74"/>
        <v>9.2303999999999995</v>
      </c>
      <c r="AE65" s="1">
        <f t="shared" ref="AE65:AE96" si="76">20.3*C38</f>
        <v>9.8454999999999995</v>
      </c>
      <c r="AF65" s="1">
        <f t="shared" si="26"/>
        <v>8.82</v>
      </c>
      <c r="AG65" s="1">
        <f t="shared" si="27"/>
        <v>8.1526499999999995</v>
      </c>
      <c r="AH65" s="1">
        <f t="shared" si="28"/>
        <v>8.7249999999999996</v>
      </c>
      <c r="AI65" s="1">
        <f t="shared" si="29"/>
        <v>8.4252000000000002</v>
      </c>
      <c r="AJ65" s="1">
        <f t="shared" si="31"/>
        <v>9.3884500000000006</v>
      </c>
      <c r="AK65" s="1">
        <f t="shared" si="32"/>
        <v>9.3391999999999999</v>
      </c>
      <c r="AL65" s="1">
        <f t="shared" si="33"/>
        <v>10.12725</v>
      </c>
      <c r="AM65" s="1">
        <f t="shared" si="34"/>
        <v>11.554</v>
      </c>
      <c r="AN65" s="1">
        <f t="shared" si="36"/>
        <v>12.360600000000002</v>
      </c>
      <c r="AO65" s="1">
        <f t="shared" si="37"/>
        <v>13.139950000000001</v>
      </c>
      <c r="AP65" s="1">
        <f t="shared" si="38"/>
        <v>13.964500000000001</v>
      </c>
      <c r="AQ65" s="1">
        <f t="shared" si="39"/>
        <v>14.097000000000001</v>
      </c>
      <c r="AR65" s="1">
        <f t="shared" si="40"/>
        <v>14.379249999999999</v>
      </c>
      <c r="AS65" s="1">
        <f t="shared" si="41"/>
        <v>14.939699999999998</v>
      </c>
      <c r="AT65" s="1">
        <f t="shared" si="43"/>
        <v>16.163249999999998</v>
      </c>
      <c r="AU65" s="1">
        <f t="shared" si="45"/>
        <v>16.210349999999998</v>
      </c>
      <c r="AV65" s="1">
        <f t="shared" si="47"/>
        <v>16.594549999999998</v>
      </c>
      <c r="AW65" s="1">
        <f t="shared" si="49"/>
        <v>17.171499999999998</v>
      </c>
      <c r="AX65" s="1">
        <f t="shared" si="51"/>
        <v>18.362500000000001</v>
      </c>
      <c r="AY65" s="1">
        <f t="shared" si="53"/>
        <v>19.756799999999998</v>
      </c>
      <c r="AZ65" s="1">
        <f t="shared" si="55"/>
        <v>19.155200000000001</v>
      </c>
      <c r="BA65" s="1">
        <f t="shared" si="57"/>
        <v>20.494500000000002</v>
      </c>
      <c r="BB65" s="1">
        <f t="shared" si="59"/>
        <v>21.519400000000001</v>
      </c>
      <c r="BC65" s="1">
        <f t="shared" si="61"/>
        <v>23.3415</v>
      </c>
      <c r="BD65" s="1">
        <f t="shared" si="63"/>
        <v>23.643600000000003</v>
      </c>
      <c r="BE65" s="1">
        <f t="shared" si="65"/>
        <v>25.542999999999999</v>
      </c>
      <c r="BF65" s="1">
        <f t="shared" si="67"/>
        <v>25.955999999999996</v>
      </c>
      <c r="BG65" s="1">
        <f t="shared" si="69"/>
        <v>27.484499999999997</v>
      </c>
      <c r="BH65" s="1">
        <f t="shared" si="71"/>
        <v>28.14</v>
      </c>
      <c r="BI65" s="1">
        <f t="shared" si="73"/>
        <v>28.396000000000001</v>
      </c>
      <c r="BJ65" s="1">
        <f t="shared" si="75"/>
        <v>30.5046</v>
      </c>
      <c r="BK65" s="1">
        <f t="shared" ref="BK65:BK96" si="77">34.81*C6</f>
        <v>30.458750000000002</v>
      </c>
      <c r="BL65">
        <v>35.01</v>
      </c>
      <c r="DA65">
        <f t="shared" si="30"/>
        <v>766.08299999999997</v>
      </c>
    </row>
    <row r="66" spans="1:105" x14ac:dyDescent="0.25">
      <c r="A66">
        <v>2011</v>
      </c>
      <c r="B66">
        <f t="shared" si="5"/>
        <v>62</v>
      </c>
      <c r="C66" s="1">
        <v>0.39700000000000002</v>
      </c>
      <c r="D66">
        <f t="shared" si="6"/>
        <v>3.5730000000000004</v>
      </c>
      <c r="E66">
        <v>3.69</v>
      </c>
      <c r="F66">
        <v>3.69</v>
      </c>
      <c r="G66">
        <v>3.69</v>
      </c>
      <c r="H66">
        <f t="shared" si="35"/>
        <v>4.2</v>
      </c>
      <c r="I66">
        <v>4.2</v>
      </c>
      <c r="J66">
        <v>4.25</v>
      </c>
      <c r="K66">
        <v>4.25</v>
      </c>
      <c r="L66">
        <v>4.3</v>
      </c>
      <c r="M66">
        <v>4.3</v>
      </c>
      <c r="N66" s="1">
        <f t="shared" si="42"/>
        <v>4.8203000000000005</v>
      </c>
      <c r="O66" s="1">
        <f t="shared" si="44"/>
        <v>5.0198999999999998</v>
      </c>
      <c r="P66" s="1">
        <f t="shared" si="46"/>
        <v>5.1155999999999997</v>
      </c>
      <c r="Q66" s="1">
        <f t="shared" si="48"/>
        <v>5.3812000000000006</v>
      </c>
      <c r="R66" s="1">
        <f t="shared" si="50"/>
        <v>5.7640000000000002</v>
      </c>
      <c r="S66" s="1">
        <f t="shared" si="52"/>
        <v>6.1604999999999999</v>
      </c>
      <c r="T66" s="1">
        <f t="shared" si="54"/>
        <v>6.3449999999999998</v>
      </c>
      <c r="U66" s="1">
        <f t="shared" si="56"/>
        <v>6.2062000000000008</v>
      </c>
      <c r="V66" s="1">
        <f t="shared" si="58"/>
        <v>6.1334</v>
      </c>
      <c r="W66" s="1">
        <f t="shared" si="60"/>
        <v>6.5642000000000005</v>
      </c>
      <c r="X66" s="1">
        <f t="shared" si="62"/>
        <v>6.5274000000000001</v>
      </c>
      <c r="Y66" s="1">
        <f t="shared" si="64"/>
        <v>7.0029000000000003</v>
      </c>
      <c r="Z66" s="1">
        <f t="shared" si="66"/>
        <v>7.5283500000000014</v>
      </c>
      <c r="AA66" s="1">
        <f t="shared" si="68"/>
        <v>8.5539999999999985</v>
      </c>
      <c r="AB66" s="1">
        <f t="shared" si="70"/>
        <v>8.8125</v>
      </c>
      <c r="AC66" s="1">
        <f t="shared" si="72"/>
        <v>8.6735000000000007</v>
      </c>
      <c r="AD66" s="1">
        <f t="shared" si="74"/>
        <v>9.1342499999999998</v>
      </c>
      <c r="AE66" s="1">
        <f t="shared" si="76"/>
        <v>9.7439999999999998</v>
      </c>
      <c r="AF66" s="1">
        <f t="shared" ref="AF66:AF97" si="78">18*C38</f>
        <v>8.73</v>
      </c>
      <c r="AG66" s="1">
        <f t="shared" si="27"/>
        <v>8.0702999999999996</v>
      </c>
      <c r="AH66" s="1">
        <f t="shared" si="28"/>
        <v>8.6377499999999987</v>
      </c>
      <c r="AI66" s="1">
        <f t="shared" si="29"/>
        <v>8.26</v>
      </c>
      <c r="AJ66" s="1">
        <f t="shared" si="31"/>
        <v>9.2972999999999999</v>
      </c>
      <c r="AK66" s="1">
        <f t="shared" si="32"/>
        <v>9.2494000000000014</v>
      </c>
      <c r="AL66" s="1">
        <f t="shared" si="33"/>
        <v>10.030799999999999</v>
      </c>
      <c r="AM66" s="1">
        <f t="shared" si="34"/>
        <v>11.445</v>
      </c>
      <c r="AN66" s="1">
        <f t="shared" si="36"/>
        <v>12.1317</v>
      </c>
      <c r="AO66" s="1">
        <f t="shared" si="37"/>
        <v>13.019400000000001</v>
      </c>
      <c r="AP66" s="1">
        <f t="shared" si="38"/>
        <v>13.837550000000002</v>
      </c>
      <c r="AQ66" s="1">
        <f t="shared" si="39"/>
        <v>13.97</v>
      </c>
      <c r="AR66" s="1">
        <f t="shared" si="40"/>
        <v>14.124750000000001</v>
      </c>
      <c r="AS66" s="1">
        <f t="shared" si="41"/>
        <v>14.808649999999998</v>
      </c>
      <c r="AT66" s="1">
        <f t="shared" si="43"/>
        <v>16.022699999999997</v>
      </c>
      <c r="AU66" s="1">
        <f t="shared" si="45"/>
        <v>15.933249999999999</v>
      </c>
      <c r="AV66" s="1">
        <f t="shared" si="47"/>
        <v>16.315649999999998</v>
      </c>
      <c r="AW66" s="1">
        <f t="shared" si="49"/>
        <v>16.74925</v>
      </c>
      <c r="AX66" s="1">
        <f t="shared" si="51"/>
        <v>17.921799999999998</v>
      </c>
      <c r="AY66" s="1">
        <f t="shared" si="53"/>
        <v>19.600000000000001</v>
      </c>
      <c r="AZ66" s="1">
        <f t="shared" si="55"/>
        <v>18.855899999999998</v>
      </c>
      <c r="BA66" s="1">
        <f t="shared" si="57"/>
        <v>20.179200000000002</v>
      </c>
      <c r="BB66" s="1">
        <f t="shared" si="59"/>
        <v>21.033999999999999</v>
      </c>
      <c r="BC66" s="1">
        <f t="shared" si="61"/>
        <v>22.995699999999999</v>
      </c>
      <c r="BD66" s="1">
        <f t="shared" si="63"/>
        <v>23.469750000000005</v>
      </c>
      <c r="BE66" s="1">
        <f t="shared" si="65"/>
        <v>24.813200000000002</v>
      </c>
      <c r="BF66" s="1">
        <f t="shared" si="67"/>
        <v>25.234999999999996</v>
      </c>
      <c r="BG66" s="1">
        <f t="shared" si="69"/>
        <v>27.107999999999997</v>
      </c>
      <c r="BH66" s="1">
        <f t="shared" si="71"/>
        <v>27.389600000000002</v>
      </c>
      <c r="BI66" s="1">
        <f t="shared" si="73"/>
        <v>27.48</v>
      </c>
      <c r="BJ66" s="1">
        <f t="shared" si="75"/>
        <v>29.186499999999999</v>
      </c>
      <c r="BK66" s="1">
        <f t="shared" si="77"/>
        <v>28.196100000000005</v>
      </c>
      <c r="BL66" s="1">
        <f t="shared" ref="BL66:BL97" si="79">35.01*C6</f>
        <v>30.633749999999999</v>
      </c>
      <c r="BM66">
        <v>34.33</v>
      </c>
      <c r="DA66">
        <f t="shared" si="30"/>
        <v>782.69215000000008</v>
      </c>
    </row>
    <row r="67" spans="1:105" x14ac:dyDescent="0.25">
      <c r="A67">
        <v>2012</v>
      </c>
      <c r="B67">
        <f t="shared" si="5"/>
        <v>63</v>
      </c>
      <c r="C67" s="1">
        <v>0.39700000000000002</v>
      </c>
      <c r="D67">
        <f t="shared" si="6"/>
        <v>3.5730000000000004</v>
      </c>
      <c r="E67">
        <v>3.5730000000000004</v>
      </c>
      <c r="F67">
        <v>3.69</v>
      </c>
      <c r="G67">
        <v>3.69</v>
      </c>
      <c r="H67">
        <f t="shared" si="35"/>
        <v>4.0999999999999996</v>
      </c>
      <c r="I67">
        <v>4.2</v>
      </c>
      <c r="J67">
        <v>4.2</v>
      </c>
      <c r="K67">
        <v>4.25</v>
      </c>
      <c r="L67">
        <v>4.25</v>
      </c>
      <c r="M67">
        <v>4.3</v>
      </c>
      <c r="N67" s="1">
        <f t="shared" si="42"/>
        <v>4.8203000000000005</v>
      </c>
      <c r="O67" s="1">
        <f t="shared" si="44"/>
        <v>4.9621999999999993</v>
      </c>
      <c r="P67" s="1">
        <f t="shared" si="46"/>
        <v>5.1155999999999997</v>
      </c>
      <c r="Q67" s="1">
        <f t="shared" si="48"/>
        <v>5.3200500000000002</v>
      </c>
      <c r="R67" s="1">
        <f t="shared" si="50"/>
        <v>5.7640000000000002</v>
      </c>
      <c r="S67" s="1">
        <f t="shared" si="52"/>
        <v>6.0236000000000001</v>
      </c>
      <c r="T67" s="1">
        <f t="shared" si="54"/>
        <v>6.3449999999999998</v>
      </c>
      <c r="U67" s="1">
        <f t="shared" si="56"/>
        <v>6.1380000000000008</v>
      </c>
      <c r="V67" s="1">
        <f t="shared" si="58"/>
        <v>6.1334</v>
      </c>
      <c r="W67" s="1">
        <f t="shared" si="60"/>
        <v>6.4928499999999998</v>
      </c>
      <c r="X67" s="1">
        <f t="shared" si="62"/>
        <v>6.5274000000000001</v>
      </c>
      <c r="Y67" s="1">
        <f t="shared" si="64"/>
        <v>6.9276000000000009</v>
      </c>
      <c r="Z67" s="1">
        <f t="shared" si="66"/>
        <v>7.5283500000000014</v>
      </c>
      <c r="AA67" s="1">
        <f t="shared" si="68"/>
        <v>8.463000000000001</v>
      </c>
      <c r="AB67" s="1">
        <f t="shared" si="70"/>
        <v>8.8125</v>
      </c>
      <c r="AC67" s="1">
        <f t="shared" si="72"/>
        <v>8.5822000000000003</v>
      </c>
      <c r="AD67" s="1">
        <f t="shared" si="74"/>
        <v>9.1342499999999998</v>
      </c>
      <c r="AE67" s="1">
        <f t="shared" si="76"/>
        <v>9.6425000000000001</v>
      </c>
      <c r="AF67" s="1">
        <f t="shared" si="78"/>
        <v>8.64</v>
      </c>
      <c r="AG67" s="1">
        <f t="shared" ref="AG67:AG98" si="80">16.47*C38</f>
        <v>7.9879499999999997</v>
      </c>
      <c r="AH67" s="1">
        <f t="shared" si="28"/>
        <v>8.5504999999999995</v>
      </c>
      <c r="AI67" s="1">
        <f t="shared" si="29"/>
        <v>8.1774000000000004</v>
      </c>
      <c r="AJ67" s="1">
        <f t="shared" si="31"/>
        <v>9.1150000000000002</v>
      </c>
      <c r="AK67" s="1">
        <f t="shared" si="32"/>
        <v>9.1596000000000011</v>
      </c>
      <c r="AL67" s="1">
        <f t="shared" si="33"/>
        <v>9.9343500000000002</v>
      </c>
      <c r="AM67" s="1">
        <f t="shared" si="34"/>
        <v>11.336</v>
      </c>
      <c r="AN67" s="1">
        <f t="shared" si="36"/>
        <v>12.017250000000001</v>
      </c>
      <c r="AO67" s="1">
        <f t="shared" si="37"/>
        <v>12.7783</v>
      </c>
      <c r="AP67" s="1">
        <f t="shared" si="38"/>
        <v>13.710600000000001</v>
      </c>
      <c r="AQ67" s="1">
        <f t="shared" si="39"/>
        <v>13.843</v>
      </c>
      <c r="AR67" s="1">
        <f t="shared" si="40"/>
        <v>13.9975</v>
      </c>
      <c r="AS67" s="1">
        <f t="shared" si="41"/>
        <v>14.546550000000002</v>
      </c>
      <c r="AT67" s="1">
        <f t="shared" si="43"/>
        <v>15.882149999999998</v>
      </c>
      <c r="AU67" s="1">
        <f t="shared" si="45"/>
        <v>15.794699999999999</v>
      </c>
      <c r="AV67" s="1">
        <f t="shared" si="47"/>
        <v>16.036749999999998</v>
      </c>
      <c r="AW67" s="1">
        <f t="shared" si="49"/>
        <v>16.467749999999999</v>
      </c>
      <c r="AX67" s="1">
        <f t="shared" si="51"/>
        <v>17.481099999999998</v>
      </c>
      <c r="AY67" s="1">
        <f t="shared" si="53"/>
        <v>19.1296</v>
      </c>
      <c r="AZ67" s="1">
        <f t="shared" si="55"/>
        <v>18.706250000000001</v>
      </c>
      <c r="BA67" s="1">
        <f t="shared" si="57"/>
        <v>19.863900000000001</v>
      </c>
      <c r="BB67" s="1">
        <f t="shared" si="59"/>
        <v>20.7104</v>
      </c>
      <c r="BC67" s="1">
        <f t="shared" si="61"/>
        <v>22.477</v>
      </c>
      <c r="BD67" s="1">
        <f t="shared" si="63"/>
        <v>23.122050000000002</v>
      </c>
      <c r="BE67" s="1">
        <f t="shared" si="65"/>
        <v>24.630750000000003</v>
      </c>
      <c r="BF67" s="1">
        <f t="shared" si="67"/>
        <v>24.513999999999999</v>
      </c>
      <c r="BG67" s="1">
        <f t="shared" si="69"/>
        <v>26.354999999999997</v>
      </c>
      <c r="BH67" s="1">
        <f t="shared" si="71"/>
        <v>27.014400000000002</v>
      </c>
      <c r="BI67" s="1">
        <f t="shared" si="73"/>
        <v>26.747199999999999</v>
      </c>
      <c r="BJ67" s="1">
        <f t="shared" si="75"/>
        <v>28.244999999999997</v>
      </c>
      <c r="BK67" s="1">
        <f t="shared" si="77"/>
        <v>26.977750000000004</v>
      </c>
      <c r="BL67" s="1">
        <f t="shared" si="79"/>
        <v>28.3581</v>
      </c>
      <c r="BM67" s="1">
        <f t="shared" ref="BM67:BM98" si="81">34.33*C6</f>
        <v>30.03875</v>
      </c>
      <c r="BN67">
        <v>35.97</v>
      </c>
      <c r="DA67">
        <f t="shared" si="30"/>
        <v>800.87540000000024</v>
      </c>
    </row>
    <row r="68" spans="1:105" x14ac:dyDescent="0.25">
      <c r="A68">
        <v>2013</v>
      </c>
      <c r="B68">
        <f t="shared" si="5"/>
        <v>64</v>
      </c>
      <c r="C68" s="1">
        <v>0.39700000000000002</v>
      </c>
      <c r="D68">
        <f t="shared" si="6"/>
        <v>3.5730000000000004</v>
      </c>
      <c r="E68">
        <v>3.5730000000000004</v>
      </c>
      <c r="F68">
        <v>3.5730000000000004</v>
      </c>
      <c r="G68">
        <v>3.69</v>
      </c>
      <c r="H68">
        <f t="shared" si="35"/>
        <v>4.0999999999999996</v>
      </c>
      <c r="I68">
        <v>4.0999999999999996</v>
      </c>
      <c r="J68">
        <v>4.2</v>
      </c>
      <c r="K68">
        <v>4.2</v>
      </c>
      <c r="L68">
        <v>4.25</v>
      </c>
      <c r="M68">
        <v>4.25</v>
      </c>
      <c r="N68" s="1">
        <f t="shared" si="42"/>
        <v>4.8203000000000005</v>
      </c>
      <c r="O68" s="1">
        <f t="shared" si="44"/>
        <v>4.9621999999999993</v>
      </c>
      <c r="P68" s="1">
        <f t="shared" si="46"/>
        <v>5.0568</v>
      </c>
      <c r="Q68" s="1">
        <f t="shared" si="48"/>
        <v>5.3200500000000002</v>
      </c>
      <c r="R68" s="1">
        <f t="shared" si="50"/>
        <v>5.6985000000000001</v>
      </c>
      <c r="S68" s="1">
        <f t="shared" si="52"/>
        <v>6.0236000000000001</v>
      </c>
      <c r="T68" s="1">
        <f t="shared" si="54"/>
        <v>6.2039999999999997</v>
      </c>
      <c r="U68" s="1">
        <f t="shared" si="56"/>
        <v>6.1380000000000008</v>
      </c>
      <c r="V68" s="1">
        <f t="shared" si="58"/>
        <v>6.0660000000000007</v>
      </c>
      <c r="W68" s="1">
        <f t="shared" si="60"/>
        <v>6.4928499999999998</v>
      </c>
      <c r="X68" s="1">
        <f t="shared" si="62"/>
        <v>6.4564500000000002</v>
      </c>
      <c r="Y68" s="1">
        <f t="shared" si="64"/>
        <v>6.9276000000000009</v>
      </c>
      <c r="Z68" s="1">
        <f t="shared" si="66"/>
        <v>7.4474000000000009</v>
      </c>
      <c r="AA68" s="1">
        <f t="shared" si="68"/>
        <v>8.463000000000001</v>
      </c>
      <c r="AB68" s="1">
        <f t="shared" si="70"/>
        <v>8.71875</v>
      </c>
      <c r="AC68" s="1">
        <f t="shared" si="72"/>
        <v>8.5822000000000003</v>
      </c>
      <c r="AD68" s="1">
        <f t="shared" si="74"/>
        <v>9.0381</v>
      </c>
      <c r="AE68" s="1">
        <f t="shared" si="76"/>
        <v>9.6425000000000001</v>
      </c>
      <c r="AF68" s="1">
        <f t="shared" si="78"/>
        <v>8.5499999999999989</v>
      </c>
      <c r="AG68" s="1">
        <f t="shared" si="80"/>
        <v>7.9055999999999989</v>
      </c>
      <c r="AH68" s="1">
        <f t="shared" ref="AH68:AH99" si="82">17.45*C38</f>
        <v>8.4632499999999986</v>
      </c>
      <c r="AI68" s="1">
        <f t="shared" si="29"/>
        <v>8.0947999999999993</v>
      </c>
      <c r="AJ68" s="1">
        <f t="shared" si="31"/>
        <v>9.0238499999999995</v>
      </c>
      <c r="AK68" s="1">
        <f t="shared" si="32"/>
        <v>8.98</v>
      </c>
      <c r="AL68" s="1">
        <f t="shared" si="33"/>
        <v>9.8378999999999994</v>
      </c>
      <c r="AM68" s="1">
        <f t="shared" si="34"/>
        <v>11.227</v>
      </c>
      <c r="AN68" s="1">
        <f t="shared" si="36"/>
        <v>11.902800000000001</v>
      </c>
      <c r="AO68" s="1">
        <f t="shared" si="37"/>
        <v>12.65775</v>
      </c>
      <c r="AP68" s="1">
        <f t="shared" si="38"/>
        <v>13.456700000000001</v>
      </c>
      <c r="AQ68" s="1">
        <f t="shared" si="39"/>
        <v>13.715999999999999</v>
      </c>
      <c r="AR68" s="1">
        <f t="shared" si="40"/>
        <v>13.87025</v>
      </c>
      <c r="AS68" s="1">
        <f t="shared" si="41"/>
        <v>14.415500000000002</v>
      </c>
      <c r="AT68" s="1">
        <f t="shared" si="43"/>
        <v>15.601050000000001</v>
      </c>
      <c r="AU68" s="1">
        <f t="shared" si="45"/>
        <v>15.656149999999998</v>
      </c>
      <c r="AV68" s="1">
        <f t="shared" si="47"/>
        <v>15.8973</v>
      </c>
      <c r="AW68" s="1">
        <f t="shared" si="49"/>
        <v>16.186249999999998</v>
      </c>
      <c r="AX68" s="1">
        <f t="shared" si="51"/>
        <v>17.187299999999997</v>
      </c>
      <c r="AY68" s="1">
        <f t="shared" si="53"/>
        <v>18.659199999999998</v>
      </c>
      <c r="AZ68" s="1">
        <f t="shared" si="55"/>
        <v>18.257300000000001</v>
      </c>
      <c r="BA68" s="1">
        <f t="shared" si="57"/>
        <v>19.706250000000001</v>
      </c>
      <c r="BB68" s="1">
        <f t="shared" si="59"/>
        <v>20.386800000000001</v>
      </c>
      <c r="BC68" s="1">
        <f t="shared" si="61"/>
        <v>22.1312</v>
      </c>
      <c r="BD68" s="1">
        <f t="shared" si="63"/>
        <v>22.600500000000004</v>
      </c>
      <c r="BE68" s="1">
        <f t="shared" si="65"/>
        <v>24.265850000000004</v>
      </c>
      <c r="BF68" s="1">
        <f t="shared" si="67"/>
        <v>24.333749999999998</v>
      </c>
      <c r="BG68" s="1">
        <f t="shared" si="69"/>
        <v>25.602</v>
      </c>
      <c r="BH68" s="1">
        <f t="shared" si="71"/>
        <v>26.263999999999999</v>
      </c>
      <c r="BI68" s="1">
        <f t="shared" si="73"/>
        <v>26.380800000000001</v>
      </c>
      <c r="BJ68" s="1">
        <f t="shared" si="75"/>
        <v>27.491799999999998</v>
      </c>
      <c r="BK68" s="1">
        <f t="shared" si="77"/>
        <v>26.107500000000002</v>
      </c>
      <c r="BL68" s="1">
        <f t="shared" si="79"/>
        <v>27.132749999999998</v>
      </c>
      <c r="BM68" s="1">
        <f t="shared" si="81"/>
        <v>27.807300000000001</v>
      </c>
      <c r="BN68" s="1">
        <f t="shared" ref="BN68:BN99" si="83">35.97*C6</f>
        <v>31.473749999999999</v>
      </c>
      <c r="BO68">
        <v>35.21</v>
      </c>
      <c r="DA68">
        <f t="shared" si="30"/>
        <v>818.00750000000005</v>
      </c>
    </row>
    <row r="69" spans="1:105" x14ac:dyDescent="0.25">
      <c r="A69">
        <v>2014</v>
      </c>
      <c r="B69">
        <f t="shared" si="5"/>
        <v>65</v>
      </c>
      <c r="C69" s="1">
        <v>0.39700000000000002</v>
      </c>
      <c r="D69">
        <f t="shared" si="6"/>
        <v>3.5730000000000004</v>
      </c>
      <c r="E69">
        <v>3.5730000000000004</v>
      </c>
      <c r="F69">
        <v>3.5730000000000004</v>
      </c>
      <c r="G69">
        <v>3.5730000000000004</v>
      </c>
      <c r="H69">
        <f t="shared" si="35"/>
        <v>4.0999999999999996</v>
      </c>
      <c r="I69">
        <v>4.0999999999999996</v>
      </c>
      <c r="J69">
        <v>4.0999999999999996</v>
      </c>
      <c r="K69">
        <v>4.2</v>
      </c>
      <c r="L69">
        <v>4.2</v>
      </c>
      <c r="M69">
        <v>4.25</v>
      </c>
      <c r="N69" s="1">
        <f t="shared" si="42"/>
        <v>4.7642500000000005</v>
      </c>
      <c r="O69" s="1">
        <f t="shared" si="44"/>
        <v>4.9621999999999993</v>
      </c>
      <c r="P69" s="1">
        <f t="shared" si="46"/>
        <v>5.0568</v>
      </c>
      <c r="Q69" s="1">
        <f t="shared" si="48"/>
        <v>5.2588999999999997</v>
      </c>
      <c r="R69" s="1">
        <f t="shared" si="50"/>
        <v>5.6985000000000001</v>
      </c>
      <c r="S69" s="1">
        <f t="shared" si="52"/>
        <v>5.9551499999999997</v>
      </c>
      <c r="T69" s="1">
        <f t="shared" si="54"/>
        <v>6.2039999999999997</v>
      </c>
      <c r="U69" s="1">
        <f t="shared" si="56"/>
        <v>6.0016000000000007</v>
      </c>
      <c r="V69" s="1">
        <f t="shared" si="58"/>
        <v>6.0660000000000007</v>
      </c>
      <c r="W69" s="1">
        <f t="shared" si="60"/>
        <v>6.4215</v>
      </c>
      <c r="X69" s="1">
        <f t="shared" si="62"/>
        <v>6.4564500000000002</v>
      </c>
      <c r="Y69" s="1">
        <f t="shared" si="64"/>
        <v>6.8523000000000005</v>
      </c>
      <c r="Z69" s="1">
        <f t="shared" si="66"/>
        <v>7.4474000000000009</v>
      </c>
      <c r="AA69" s="1">
        <f t="shared" si="68"/>
        <v>8.3719999999999999</v>
      </c>
      <c r="AB69" s="1">
        <f t="shared" si="70"/>
        <v>8.71875</v>
      </c>
      <c r="AC69" s="1">
        <f t="shared" si="72"/>
        <v>8.4909000000000017</v>
      </c>
      <c r="AD69" s="1">
        <f t="shared" si="74"/>
        <v>9.0381</v>
      </c>
      <c r="AE69" s="1">
        <f t="shared" si="76"/>
        <v>9.5410000000000004</v>
      </c>
      <c r="AF69" s="1">
        <f t="shared" si="78"/>
        <v>8.5499999999999989</v>
      </c>
      <c r="AG69" s="1">
        <f t="shared" si="80"/>
        <v>7.8232499999999989</v>
      </c>
      <c r="AH69" s="1">
        <f t="shared" si="82"/>
        <v>8.3759999999999994</v>
      </c>
      <c r="AI69" s="1">
        <f t="shared" ref="AI69:AI100" si="84">16.52*C38</f>
        <v>8.0122</v>
      </c>
      <c r="AJ69" s="1">
        <f t="shared" si="31"/>
        <v>8.9327000000000005</v>
      </c>
      <c r="AK69" s="1">
        <f t="shared" si="32"/>
        <v>8.8902000000000001</v>
      </c>
      <c r="AL69" s="1">
        <f t="shared" si="33"/>
        <v>9.6449999999999996</v>
      </c>
      <c r="AM69" s="1">
        <f t="shared" si="34"/>
        <v>11.118</v>
      </c>
      <c r="AN69" s="1">
        <f t="shared" si="36"/>
        <v>11.788350000000001</v>
      </c>
      <c r="AO69" s="1">
        <f t="shared" si="37"/>
        <v>12.5372</v>
      </c>
      <c r="AP69" s="1">
        <f t="shared" si="38"/>
        <v>13.329750000000001</v>
      </c>
      <c r="AQ69" s="1">
        <f t="shared" si="39"/>
        <v>13.462</v>
      </c>
      <c r="AR69" s="1">
        <f t="shared" si="40"/>
        <v>13.743</v>
      </c>
      <c r="AS69" s="1">
        <f t="shared" si="41"/>
        <v>14.284450000000001</v>
      </c>
      <c r="AT69" s="1">
        <f t="shared" si="43"/>
        <v>15.460500000000001</v>
      </c>
      <c r="AU69" s="1">
        <f t="shared" si="45"/>
        <v>15.379050000000001</v>
      </c>
      <c r="AV69" s="1">
        <f t="shared" si="47"/>
        <v>15.757849999999999</v>
      </c>
      <c r="AW69" s="1">
        <f t="shared" si="49"/>
        <v>16.045499999999997</v>
      </c>
      <c r="AX69" s="1">
        <f t="shared" si="51"/>
        <v>16.8935</v>
      </c>
      <c r="AY69" s="1">
        <f t="shared" si="53"/>
        <v>18.345599999999997</v>
      </c>
      <c r="AZ69" s="1">
        <f t="shared" si="55"/>
        <v>17.808350000000001</v>
      </c>
      <c r="BA69" s="1">
        <f t="shared" si="57"/>
        <v>19.2333</v>
      </c>
      <c r="BB69" s="1">
        <f t="shared" si="59"/>
        <v>20.225000000000001</v>
      </c>
      <c r="BC69" s="1">
        <f t="shared" si="61"/>
        <v>21.785399999999999</v>
      </c>
      <c r="BD69" s="1">
        <f t="shared" si="63"/>
        <v>22.252800000000004</v>
      </c>
      <c r="BE69" s="1">
        <f t="shared" si="65"/>
        <v>23.718500000000002</v>
      </c>
      <c r="BF69" s="1">
        <f t="shared" si="67"/>
        <v>23.97325</v>
      </c>
      <c r="BG69" s="1">
        <f t="shared" si="69"/>
        <v>25.41375</v>
      </c>
      <c r="BH69" s="1">
        <f t="shared" si="71"/>
        <v>25.513600000000004</v>
      </c>
      <c r="BI69" s="1">
        <f t="shared" si="73"/>
        <v>25.648</v>
      </c>
      <c r="BJ69" s="1">
        <f t="shared" si="75"/>
        <v>27.115199999999998</v>
      </c>
      <c r="BK69" s="1">
        <f t="shared" si="77"/>
        <v>25.411300000000001</v>
      </c>
      <c r="BL69" s="1">
        <f t="shared" si="79"/>
        <v>26.2575</v>
      </c>
      <c r="BM69" s="1">
        <f t="shared" si="81"/>
        <v>26.60575</v>
      </c>
      <c r="BN69" s="1">
        <f t="shared" si="83"/>
        <v>29.1357</v>
      </c>
      <c r="BO69" s="1">
        <f t="shared" ref="BO69:BO100" si="85">35.21*C6</f>
        <v>30.80875</v>
      </c>
      <c r="BP69">
        <v>35.61</v>
      </c>
      <c r="DA69">
        <f t="shared" ref="DA69:DA100" si="86">SUM(D69:CZ69)</f>
        <v>835.4380500000002</v>
      </c>
    </row>
    <row r="70" spans="1:105" x14ac:dyDescent="0.25">
      <c r="A70">
        <v>2015</v>
      </c>
      <c r="B70">
        <f t="shared" si="5"/>
        <v>66</v>
      </c>
      <c r="C70" s="1">
        <v>0.39700000000000002</v>
      </c>
      <c r="D70">
        <f t="shared" si="6"/>
        <v>3.5730000000000004</v>
      </c>
      <c r="E70">
        <v>3.5730000000000004</v>
      </c>
      <c r="F70">
        <v>3.5730000000000004</v>
      </c>
      <c r="G70">
        <v>3.5730000000000004</v>
      </c>
      <c r="H70">
        <f t="shared" si="35"/>
        <v>3.97</v>
      </c>
      <c r="I70">
        <v>4.0999999999999996</v>
      </c>
      <c r="J70">
        <v>4.0999999999999996</v>
      </c>
      <c r="K70">
        <v>4.0999999999999996</v>
      </c>
      <c r="L70">
        <v>4.2</v>
      </c>
      <c r="M70">
        <v>4.2</v>
      </c>
      <c r="N70" s="1">
        <f t="shared" si="42"/>
        <v>4.7642500000000005</v>
      </c>
      <c r="O70" s="1">
        <f t="shared" si="44"/>
        <v>4.9044999999999996</v>
      </c>
      <c r="P70" s="1">
        <f t="shared" si="46"/>
        <v>5.0568</v>
      </c>
      <c r="Q70" s="1">
        <f t="shared" si="48"/>
        <v>5.2588999999999997</v>
      </c>
      <c r="R70" s="1">
        <f t="shared" si="50"/>
        <v>5.633</v>
      </c>
      <c r="S70" s="1">
        <f t="shared" si="52"/>
        <v>5.9551499999999997</v>
      </c>
      <c r="T70" s="1">
        <f t="shared" si="54"/>
        <v>6.1334999999999997</v>
      </c>
      <c r="U70" s="1">
        <f t="shared" si="56"/>
        <v>6.0016000000000007</v>
      </c>
      <c r="V70" s="1">
        <f t="shared" si="58"/>
        <v>5.9312000000000005</v>
      </c>
      <c r="W70" s="1">
        <f t="shared" si="60"/>
        <v>6.4215</v>
      </c>
      <c r="X70" s="1">
        <f t="shared" si="62"/>
        <v>6.3854999999999995</v>
      </c>
      <c r="Y70" s="1">
        <f t="shared" si="64"/>
        <v>6.8523000000000005</v>
      </c>
      <c r="Z70" s="1">
        <f t="shared" si="66"/>
        <v>7.3664500000000013</v>
      </c>
      <c r="AA70" s="1">
        <f t="shared" si="68"/>
        <v>8.3719999999999999</v>
      </c>
      <c r="AB70" s="1">
        <f t="shared" si="70"/>
        <v>8.625</v>
      </c>
      <c r="AC70" s="1">
        <f t="shared" si="72"/>
        <v>8.4909000000000017</v>
      </c>
      <c r="AD70" s="1">
        <f t="shared" si="74"/>
        <v>8.9419500000000003</v>
      </c>
      <c r="AE70" s="1">
        <f t="shared" si="76"/>
        <v>9.5410000000000004</v>
      </c>
      <c r="AF70" s="1">
        <f t="shared" si="78"/>
        <v>8.4599999999999991</v>
      </c>
      <c r="AG70" s="1">
        <f t="shared" si="80"/>
        <v>7.8232499999999989</v>
      </c>
      <c r="AH70" s="1">
        <f t="shared" si="82"/>
        <v>8.2887499999999985</v>
      </c>
      <c r="AI70" s="1">
        <f t="shared" si="84"/>
        <v>7.9295999999999998</v>
      </c>
      <c r="AJ70" s="1">
        <f t="shared" ref="AJ70:AJ101" si="87">18.23*C38</f>
        <v>8.8415499999999998</v>
      </c>
      <c r="AK70" s="1">
        <f t="shared" si="32"/>
        <v>8.8003999999999998</v>
      </c>
      <c r="AL70" s="1">
        <f t="shared" si="33"/>
        <v>9.5485499999999988</v>
      </c>
      <c r="AM70" s="1">
        <f t="shared" si="34"/>
        <v>10.9</v>
      </c>
      <c r="AN70" s="1">
        <f t="shared" si="36"/>
        <v>11.6739</v>
      </c>
      <c r="AO70" s="1">
        <f t="shared" si="37"/>
        <v>12.416650000000001</v>
      </c>
      <c r="AP70" s="1">
        <f t="shared" si="38"/>
        <v>13.2028</v>
      </c>
      <c r="AQ70" s="1">
        <f t="shared" si="39"/>
        <v>13.334999999999999</v>
      </c>
      <c r="AR70" s="1">
        <f t="shared" si="40"/>
        <v>13.4885</v>
      </c>
      <c r="AS70" s="1">
        <f t="shared" si="41"/>
        <v>14.153400000000001</v>
      </c>
      <c r="AT70" s="1">
        <f t="shared" si="43"/>
        <v>15.31995</v>
      </c>
      <c r="AU70" s="1">
        <f t="shared" si="45"/>
        <v>15.240500000000001</v>
      </c>
      <c r="AV70" s="1">
        <f t="shared" si="47"/>
        <v>15.478950000000001</v>
      </c>
      <c r="AW70" s="1">
        <f t="shared" si="49"/>
        <v>15.904749999999998</v>
      </c>
      <c r="AX70" s="1">
        <f t="shared" si="51"/>
        <v>16.746599999999997</v>
      </c>
      <c r="AY70" s="1">
        <f t="shared" si="53"/>
        <v>18.032</v>
      </c>
      <c r="AZ70" s="1">
        <f t="shared" si="55"/>
        <v>17.509049999999998</v>
      </c>
      <c r="BA70" s="1">
        <f t="shared" si="57"/>
        <v>18.760349999999999</v>
      </c>
      <c r="BB70" s="1">
        <f t="shared" si="59"/>
        <v>19.739599999999999</v>
      </c>
      <c r="BC70" s="1">
        <f t="shared" si="61"/>
        <v>21.612499999999997</v>
      </c>
      <c r="BD70" s="1">
        <f t="shared" si="63"/>
        <v>21.905100000000001</v>
      </c>
      <c r="BE70" s="1">
        <f t="shared" si="65"/>
        <v>23.3536</v>
      </c>
      <c r="BF70" s="1">
        <f t="shared" si="67"/>
        <v>23.432499999999997</v>
      </c>
      <c r="BG70" s="1">
        <f t="shared" si="69"/>
        <v>25.03725</v>
      </c>
      <c r="BH70" s="1">
        <f t="shared" si="71"/>
        <v>25.326000000000004</v>
      </c>
      <c r="BI70" s="1">
        <f t="shared" si="73"/>
        <v>24.915200000000002</v>
      </c>
      <c r="BJ70" s="1">
        <f t="shared" si="75"/>
        <v>26.361999999999995</v>
      </c>
      <c r="BK70" s="1">
        <f t="shared" si="77"/>
        <v>25.063200000000002</v>
      </c>
      <c r="BL70" s="1">
        <f t="shared" si="79"/>
        <v>25.557299999999998</v>
      </c>
      <c r="BM70" s="1">
        <f t="shared" si="81"/>
        <v>25.747499999999999</v>
      </c>
      <c r="BN70" s="1">
        <f t="shared" si="83"/>
        <v>27.876750000000001</v>
      </c>
      <c r="BO70" s="1">
        <f t="shared" si="85"/>
        <v>28.520100000000003</v>
      </c>
      <c r="BP70" s="1">
        <f t="shared" ref="BP70:BP101" si="88">35.61*C6</f>
        <v>31.158749999999998</v>
      </c>
      <c r="BQ70">
        <v>35.840000000000003</v>
      </c>
      <c r="DA70">
        <f t="shared" si="86"/>
        <v>852.8993499999998</v>
      </c>
    </row>
    <row r="71" spans="1:105" x14ac:dyDescent="0.25">
      <c r="A71">
        <v>2016</v>
      </c>
      <c r="B71">
        <f t="shared" ref="B71:B105" si="89">B70+1</f>
        <v>67</v>
      </c>
      <c r="C71" s="1">
        <v>0.39700000000000002</v>
      </c>
      <c r="D71">
        <f t="shared" ref="D71:D105" si="90">9*C71</f>
        <v>3.5730000000000004</v>
      </c>
      <c r="E71">
        <v>3.5730000000000004</v>
      </c>
      <c r="F71">
        <v>3.5730000000000004</v>
      </c>
      <c r="G71">
        <v>3.5730000000000004</v>
      </c>
      <c r="H71">
        <f t="shared" si="35"/>
        <v>3.97</v>
      </c>
      <c r="I71">
        <v>3.97</v>
      </c>
      <c r="J71">
        <v>4.0999999999999996</v>
      </c>
      <c r="K71">
        <v>4.0999999999999996</v>
      </c>
      <c r="L71">
        <v>4.0999999999999996</v>
      </c>
      <c r="M71">
        <v>4.2</v>
      </c>
      <c r="N71" s="1">
        <f t="shared" si="42"/>
        <v>4.7082000000000006</v>
      </c>
      <c r="O71" s="1">
        <f t="shared" si="44"/>
        <v>4.9044999999999996</v>
      </c>
      <c r="P71" s="1">
        <f t="shared" si="46"/>
        <v>4.9980000000000002</v>
      </c>
      <c r="Q71" s="1">
        <f t="shared" si="48"/>
        <v>5.2588999999999997</v>
      </c>
      <c r="R71" s="1">
        <f t="shared" si="50"/>
        <v>5.633</v>
      </c>
      <c r="S71" s="1">
        <f t="shared" si="52"/>
        <v>5.8866999999999994</v>
      </c>
      <c r="T71" s="1">
        <f t="shared" si="54"/>
        <v>6.1334999999999997</v>
      </c>
      <c r="U71" s="1">
        <f t="shared" si="56"/>
        <v>5.9333999999999998</v>
      </c>
      <c r="V71" s="1">
        <f t="shared" si="58"/>
        <v>5.9312000000000005</v>
      </c>
      <c r="W71" s="1">
        <f t="shared" si="60"/>
        <v>6.2787999999999995</v>
      </c>
      <c r="X71" s="1">
        <f t="shared" si="62"/>
        <v>6.3854999999999995</v>
      </c>
      <c r="Y71" s="1">
        <f t="shared" si="64"/>
        <v>6.7770000000000001</v>
      </c>
      <c r="Z71" s="1">
        <f t="shared" si="66"/>
        <v>7.3664500000000013</v>
      </c>
      <c r="AA71" s="1">
        <f t="shared" si="68"/>
        <v>8.2810000000000006</v>
      </c>
      <c r="AB71" s="1">
        <f t="shared" si="70"/>
        <v>8.625</v>
      </c>
      <c r="AC71" s="1">
        <f t="shared" si="72"/>
        <v>8.3996000000000013</v>
      </c>
      <c r="AD71" s="1">
        <f t="shared" si="74"/>
        <v>8.9419500000000003</v>
      </c>
      <c r="AE71" s="1">
        <f t="shared" si="76"/>
        <v>9.4395000000000007</v>
      </c>
      <c r="AF71" s="1">
        <f t="shared" si="78"/>
        <v>8.4599999999999991</v>
      </c>
      <c r="AG71" s="1">
        <f t="shared" si="80"/>
        <v>7.740899999999999</v>
      </c>
      <c r="AH71" s="1">
        <f t="shared" si="82"/>
        <v>8.2887499999999985</v>
      </c>
      <c r="AI71" s="1">
        <f t="shared" si="84"/>
        <v>7.8469999999999995</v>
      </c>
      <c r="AJ71" s="1">
        <f t="shared" si="87"/>
        <v>8.7503999999999991</v>
      </c>
      <c r="AK71" s="1">
        <f t="shared" ref="AK71:AK102" si="91">17.96*C38</f>
        <v>8.7105999999999995</v>
      </c>
      <c r="AL71" s="1">
        <f t="shared" si="33"/>
        <v>9.4520999999999997</v>
      </c>
      <c r="AM71" s="1">
        <f t="shared" si="34"/>
        <v>10.791</v>
      </c>
      <c r="AN71" s="1">
        <f t="shared" si="36"/>
        <v>11.445</v>
      </c>
      <c r="AO71" s="1">
        <f t="shared" si="37"/>
        <v>12.296099999999999</v>
      </c>
      <c r="AP71" s="1">
        <f t="shared" si="38"/>
        <v>13.075850000000001</v>
      </c>
      <c r="AQ71" s="1">
        <f t="shared" si="39"/>
        <v>13.208</v>
      </c>
      <c r="AR71" s="1">
        <f t="shared" si="40"/>
        <v>13.36125</v>
      </c>
      <c r="AS71" s="1">
        <f t="shared" si="41"/>
        <v>13.891300000000001</v>
      </c>
      <c r="AT71" s="1">
        <f t="shared" si="43"/>
        <v>15.179400000000001</v>
      </c>
      <c r="AU71" s="1">
        <f t="shared" si="45"/>
        <v>15.101950000000002</v>
      </c>
      <c r="AV71" s="1">
        <f t="shared" si="47"/>
        <v>15.339500000000001</v>
      </c>
      <c r="AW71" s="1">
        <f t="shared" si="49"/>
        <v>15.623250000000001</v>
      </c>
      <c r="AX71" s="1">
        <f t="shared" si="51"/>
        <v>16.599699999999999</v>
      </c>
      <c r="AY71" s="1">
        <f t="shared" si="53"/>
        <v>17.8752</v>
      </c>
      <c r="AZ71" s="1">
        <f t="shared" si="55"/>
        <v>17.20975</v>
      </c>
      <c r="BA71" s="1">
        <f t="shared" si="57"/>
        <v>18.445049999999998</v>
      </c>
      <c r="BB71" s="1">
        <f t="shared" si="59"/>
        <v>19.254199999999997</v>
      </c>
      <c r="BC71" s="1">
        <f t="shared" si="61"/>
        <v>21.093799999999998</v>
      </c>
      <c r="BD71" s="1">
        <f t="shared" si="63"/>
        <v>21.731250000000003</v>
      </c>
      <c r="BE71" s="1">
        <f t="shared" si="65"/>
        <v>22.988700000000001</v>
      </c>
      <c r="BF71" s="1">
        <f t="shared" si="67"/>
        <v>23.071999999999999</v>
      </c>
      <c r="BG71" s="1">
        <f t="shared" si="69"/>
        <v>24.4725</v>
      </c>
      <c r="BH71" s="1">
        <f t="shared" si="71"/>
        <v>24.950800000000005</v>
      </c>
      <c r="BI71" s="1">
        <f t="shared" si="73"/>
        <v>24.732000000000003</v>
      </c>
      <c r="BJ71" s="1">
        <f t="shared" si="75"/>
        <v>25.608799999999999</v>
      </c>
      <c r="BK71" s="1">
        <f t="shared" si="77"/>
        <v>24.367000000000001</v>
      </c>
      <c r="BL71" s="1">
        <f t="shared" si="79"/>
        <v>25.207199999999997</v>
      </c>
      <c r="BM71" s="1">
        <f t="shared" si="81"/>
        <v>25.060899999999997</v>
      </c>
      <c r="BN71" s="1">
        <f t="shared" si="83"/>
        <v>26.977499999999999</v>
      </c>
      <c r="BO71" s="1">
        <f t="shared" si="85"/>
        <v>27.287750000000003</v>
      </c>
      <c r="BP71" s="1">
        <f t="shared" si="88"/>
        <v>28.844100000000001</v>
      </c>
      <c r="BQ71" s="1">
        <f t="shared" ref="BQ71:BQ102" si="92">35.84*C6</f>
        <v>31.360000000000003</v>
      </c>
      <c r="BR71">
        <v>34.46</v>
      </c>
      <c r="DA71">
        <f t="shared" si="86"/>
        <v>868.7747499999997</v>
      </c>
    </row>
    <row r="72" spans="1:105" x14ac:dyDescent="0.25">
      <c r="A72">
        <v>2017</v>
      </c>
      <c r="B72">
        <f t="shared" si="89"/>
        <v>68</v>
      </c>
      <c r="C72" s="1">
        <v>0.39500000000000002</v>
      </c>
      <c r="D72">
        <f t="shared" si="90"/>
        <v>3.5550000000000002</v>
      </c>
      <c r="E72">
        <v>3.5730000000000004</v>
      </c>
      <c r="F72">
        <v>3.5730000000000004</v>
      </c>
      <c r="G72">
        <v>3.5730000000000004</v>
      </c>
      <c r="H72">
        <f t="shared" si="35"/>
        <v>3.97</v>
      </c>
      <c r="I72">
        <v>3.97</v>
      </c>
      <c r="J72">
        <v>3.97</v>
      </c>
      <c r="K72">
        <v>4.0999999999999996</v>
      </c>
      <c r="L72">
        <v>4.0999999999999996</v>
      </c>
      <c r="M72">
        <v>4.0999999999999996</v>
      </c>
      <c r="N72" s="1">
        <f t="shared" si="42"/>
        <v>4.7082000000000006</v>
      </c>
      <c r="O72" s="1">
        <f t="shared" si="44"/>
        <v>4.8467999999999991</v>
      </c>
      <c r="P72" s="1">
        <f t="shared" si="46"/>
        <v>4.9980000000000002</v>
      </c>
      <c r="Q72" s="1">
        <f t="shared" si="48"/>
        <v>5.1977500000000001</v>
      </c>
      <c r="R72" s="1">
        <f t="shared" si="50"/>
        <v>5.633</v>
      </c>
      <c r="S72" s="1">
        <f t="shared" si="52"/>
        <v>5.8866999999999994</v>
      </c>
      <c r="T72" s="1">
        <f t="shared" si="54"/>
        <v>6.0629999999999997</v>
      </c>
      <c r="U72" s="1">
        <f t="shared" si="56"/>
        <v>5.9333999999999998</v>
      </c>
      <c r="V72" s="1">
        <f t="shared" si="58"/>
        <v>5.8638000000000003</v>
      </c>
      <c r="W72" s="1">
        <f t="shared" si="60"/>
        <v>6.2787999999999995</v>
      </c>
      <c r="X72" s="1">
        <f t="shared" si="62"/>
        <v>6.2435999999999998</v>
      </c>
      <c r="Y72" s="1">
        <f t="shared" si="64"/>
        <v>6.7770000000000001</v>
      </c>
      <c r="Z72" s="1">
        <f t="shared" si="66"/>
        <v>7.2855000000000008</v>
      </c>
      <c r="AA72" s="1">
        <f t="shared" si="68"/>
        <v>8.2810000000000006</v>
      </c>
      <c r="AB72" s="1">
        <f t="shared" si="70"/>
        <v>8.53125</v>
      </c>
      <c r="AC72" s="1">
        <f t="shared" si="72"/>
        <v>8.3996000000000013</v>
      </c>
      <c r="AD72" s="1">
        <f t="shared" si="74"/>
        <v>8.8458000000000006</v>
      </c>
      <c r="AE72" s="1">
        <f t="shared" si="76"/>
        <v>9.4395000000000007</v>
      </c>
      <c r="AF72" s="1">
        <f t="shared" si="78"/>
        <v>8.370000000000001</v>
      </c>
      <c r="AG72" s="1">
        <f t="shared" si="80"/>
        <v>7.740899999999999</v>
      </c>
      <c r="AH72" s="1">
        <f t="shared" si="82"/>
        <v>8.2014999999999993</v>
      </c>
      <c r="AI72" s="1">
        <f t="shared" si="84"/>
        <v>7.8469999999999995</v>
      </c>
      <c r="AJ72" s="1">
        <f t="shared" si="87"/>
        <v>8.6592500000000001</v>
      </c>
      <c r="AK72" s="1">
        <f t="shared" si="91"/>
        <v>8.6208000000000009</v>
      </c>
      <c r="AL72" s="1">
        <f t="shared" ref="AL72:AL103" si="93">19.29*C38</f>
        <v>9.3556499999999989</v>
      </c>
      <c r="AM72" s="1">
        <f t="shared" si="34"/>
        <v>10.682</v>
      </c>
      <c r="AN72" s="1">
        <f t="shared" si="36"/>
        <v>11.330550000000001</v>
      </c>
      <c r="AO72" s="1">
        <f t="shared" si="37"/>
        <v>12.055</v>
      </c>
      <c r="AP72" s="1">
        <f t="shared" si="38"/>
        <v>12.9489</v>
      </c>
      <c r="AQ72" s="1">
        <f t="shared" si="39"/>
        <v>13.081</v>
      </c>
      <c r="AR72" s="1">
        <f t="shared" si="40"/>
        <v>13.234</v>
      </c>
      <c r="AS72" s="1">
        <f t="shared" si="41"/>
        <v>13.760250000000001</v>
      </c>
      <c r="AT72" s="1">
        <f t="shared" si="43"/>
        <v>14.898300000000001</v>
      </c>
      <c r="AU72" s="1">
        <f t="shared" si="45"/>
        <v>14.963400000000002</v>
      </c>
      <c r="AV72" s="1">
        <f t="shared" si="47"/>
        <v>15.200050000000001</v>
      </c>
      <c r="AW72" s="1">
        <f t="shared" si="49"/>
        <v>15.4825</v>
      </c>
      <c r="AX72" s="1">
        <f t="shared" si="51"/>
        <v>16.305900000000001</v>
      </c>
      <c r="AY72" s="1">
        <f t="shared" si="53"/>
        <v>17.718399999999999</v>
      </c>
      <c r="AZ72" s="1">
        <f t="shared" si="55"/>
        <v>17.060099999999998</v>
      </c>
      <c r="BA72" s="1">
        <f t="shared" si="57"/>
        <v>18.129749999999998</v>
      </c>
      <c r="BB72" s="1">
        <f t="shared" si="59"/>
        <v>18.930599999999998</v>
      </c>
      <c r="BC72" s="1">
        <f t="shared" si="61"/>
        <v>20.575099999999999</v>
      </c>
      <c r="BD72" s="1">
        <f t="shared" si="63"/>
        <v>21.209700000000002</v>
      </c>
      <c r="BE72" s="1">
        <f t="shared" si="65"/>
        <v>22.806250000000002</v>
      </c>
      <c r="BF72" s="1">
        <f t="shared" si="67"/>
        <v>22.711499999999997</v>
      </c>
      <c r="BG72" s="1">
        <f t="shared" si="69"/>
        <v>24.096</v>
      </c>
      <c r="BH72" s="1">
        <f t="shared" si="71"/>
        <v>24.388000000000002</v>
      </c>
      <c r="BI72" s="1">
        <f t="shared" si="73"/>
        <v>24.365600000000001</v>
      </c>
      <c r="BJ72" s="1">
        <f t="shared" si="75"/>
        <v>25.420500000000001</v>
      </c>
      <c r="BK72" s="1">
        <f t="shared" si="77"/>
        <v>23.670800000000003</v>
      </c>
      <c r="BL72" s="1">
        <f t="shared" si="79"/>
        <v>24.506999999999998</v>
      </c>
      <c r="BM72" s="1">
        <f t="shared" si="81"/>
        <v>24.717599999999997</v>
      </c>
      <c r="BN72" s="1">
        <f t="shared" si="83"/>
        <v>26.258099999999999</v>
      </c>
      <c r="BO72" s="1">
        <f t="shared" si="85"/>
        <v>26.407499999999999</v>
      </c>
      <c r="BP72" s="1">
        <f t="shared" si="88"/>
        <v>27.597750000000001</v>
      </c>
      <c r="BQ72" s="1">
        <f t="shared" si="92"/>
        <v>29.030400000000004</v>
      </c>
      <c r="BR72" s="1">
        <f t="shared" ref="BR72:BR103" si="94">34.46*C6</f>
        <v>30.1525</v>
      </c>
      <c r="BS72">
        <v>34.46</v>
      </c>
      <c r="DA72">
        <f t="shared" si="86"/>
        <v>884.64679999999987</v>
      </c>
    </row>
    <row r="73" spans="1:105" x14ac:dyDescent="0.25">
      <c r="A73">
        <v>2018</v>
      </c>
      <c r="B73">
        <f t="shared" si="89"/>
        <v>69</v>
      </c>
      <c r="C73" s="1">
        <v>0.39500000000000002</v>
      </c>
      <c r="D73">
        <f t="shared" si="90"/>
        <v>3.5550000000000002</v>
      </c>
      <c r="E73">
        <v>3.5550000000000002</v>
      </c>
      <c r="F73">
        <v>3.5730000000000004</v>
      </c>
      <c r="G73">
        <v>3.5730000000000004</v>
      </c>
      <c r="H73">
        <f t="shared" si="35"/>
        <v>3.97</v>
      </c>
      <c r="I73">
        <v>3.97</v>
      </c>
      <c r="J73">
        <v>3.97</v>
      </c>
      <c r="K73">
        <v>3.97</v>
      </c>
      <c r="L73">
        <v>4.0999999999999996</v>
      </c>
      <c r="M73">
        <v>4.0999999999999996</v>
      </c>
      <c r="N73" s="1">
        <f t="shared" si="42"/>
        <v>4.5960999999999999</v>
      </c>
      <c r="O73" s="1">
        <f t="shared" si="44"/>
        <v>4.8467999999999991</v>
      </c>
      <c r="P73" s="1">
        <f t="shared" si="46"/>
        <v>4.9391999999999996</v>
      </c>
      <c r="Q73" s="1">
        <f t="shared" si="48"/>
        <v>5.1977500000000001</v>
      </c>
      <c r="R73" s="1">
        <f t="shared" si="50"/>
        <v>5.5674999999999999</v>
      </c>
      <c r="S73" s="1">
        <f t="shared" si="52"/>
        <v>5.8866999999999994</v>
      </c>
      <c r="T73" s="1">
        <f t="shared" si="54"/>
        <v>6.0629999999999997</v>
      </c>
      <c r="U73" s="1">
        <f t="shared" si="56"/>
        <v>5.8651999999999997</v>
      </c>
      <c r="V73" s="1">
        <f t="shared" si="58"/>
        <v>5.8638000000000003</v>
      </c>
      <c r="W73" s="1">
        <f t="shared" si="60"/>
        <v>6.2074499999999997</v>
      </c>
      <c r="X73" s="1">
        <f t="shared" si="62"/>
        <v>6.2435999999999998</v>
      </c>
      <c r="Y73" s="1">
        <f t="shared" si="64"/>
        <v>6.6264000000000003</v>
      </c>
      <c r="Z73" s="1">
        <f t="shared" si="66"/>
        <v>7.2855000000000008</v>
      </c>
      <c r="AA73" s="1">
        <f t="shared" si="68"/>
        <v>8.19</v>
      </c>
      <c r="AB73" s="1">
        <f t="shared" si="70"/>
        <v>8.53125</v>
      </c>
      <c r="AC73" s="1">
        <f t="shared" si="72"/>
        <v>8.3083000000000009</v>
      </c>
      <c r="AD73" s="1">
        <f t="shared" si="74"/>
        <v>8.8458000000000006</v>
      </c>
      <c r="AE73" s="1">
        <f t="shared" si="76"/>
        <v>9.338000000000001</v>
      </c>
      <c r="AF73" s="1">
        <f t="shared" si="78"/>
        <v>8.370000000000001</v>
      </c>
      <c r="AG73" s="1">
        <f t="shared" si="80"/>
        <v>7.65855</v>
      </c>
      <c r="AH73" s="1">
        <f t="shared" si="82"/>
        <v>8.2014999999999993</v>
      </c>
      <c r="AI73" s="1">
        <f t="shared" si="84"/>
        <v>7.7643999999999993</v>
      </c>
      <c r="AJ73" s="1">
        <f t="shared" si="87"/>
        <v>8.6592500000000001</v>
      </c>
      <c r="AK73" s="1">
        <f t="shared" si="91"/>
        <v>8.5310000000000006</v>
      </c>
      <c r="AL73" s="1">
        <f t="shared" si="93"/>
        <v>9.2591999999999999</v>
      </c>
      <c r="AM73" s="1">
        <f t="shared" ref="AM73:AM104" si="95">21.8*C38</f>
        <v>10.573</v>
      </c>
      <c r="AN73" s="1">
        <f t="shared" si="36"/>
        <v>11.216100000000001</v>
      </c>
      <c r="AO73" s="1">
        <f t="shared" si="37"/>
        <v>11.93445</v>
      </c>
      <c r="AP73" s="1">
        <f t="shared" si="38"/>
        <v>12.695</v>
      </c>
      <c r="AQ73" s="1">
        <f t="shared" si="39"/>
        <v>12.953999999999999</v>
      </c>
      <c r="AR73" s="1">
        <f t="shared" si="40"/>
        <v>13.10675</v>
      </c>
      <c r="AS73" s="1">
        <f t="shared" si="41"/>
        <v>13.629200000000001</v>
      </c>
      <c r="AT73" s="1">
        <f t="shared" si="43"/>
        <v>14.75775</v>
      </c>
      <c r="AU73" s="1">
        <f t="shared" si="45"/>
        <v>14.686300000000001</v>
      </c>
      <c r="AV73" s="1">
        <f t="shared" si="47"/>
        <v>15.060600000000001</v>
      </c>
      <c r="AW73" s="1">
        <f t="shared" si="49"/>
        <v>15.341750000000001</v>
      </c>
      <c r="AX73" s="1">
        <f t="shared" si="51"/>
        <v>16.159000000000002</v>
      </c>
      <c r="AY73" s="1">
        <f t="shared" si="53"/>
        <v>17.404800000000002</v>
      </c>
      <c r="AZ73" s="1">
        <f t="shared" si="55"/>
        <v>16.910449999999997</v>
      </c>
      <c r="BA73" s="1">
        <f t="shared" si="57"/>
        <v>17.972099999999998</v>
      </c>
      <c r="BB73" s="1">
        <f t="shared" si="59"/>
        <v>18.606999999999999</v>
      </c>
      <c r="BC73" s="1">
        <f t="shared" si="61"/>
        <v>20.229299999999999</v>
      </c>
      <c r="BD73" s="1">
        <f t="shared" si="63"/>
        <v>20.68815</v>
      </c>
      <c r="BE73" s="1">
        <f t="shared" si="65"/>
        <v>22.258900000000001</v>
      </c>
      <c r="BF73" s="1">
        <f t="shared" si="67"/>
        <v>22.53125</v>
      </c>
      <c r="BG73" s="1">
        <f t="shared" si="69"/>
        <v>23.7195</v>
      </c>
      <c r="BH73" s="1">
        <f t="shared" si="71"/>
        <v>24.012800000000002</v>
      </c>
      <c r="BI73" s="1">
        <f t="shared" si="73"/>
        <v>23.816000000000003</v>
      </c>
      <c r="BJ73" s="1">
        <f t="shared" si="75"/>
        <v>25.043900000000001</v>
      </c>
      <c r="BK73" s="1">
        <f t="shared" si="77"/>
        <v>23.496750000000002</v>
      </c>
      <c r="BL73" s="1">
        <f t="shared" si="79"/>
        <v>23.806799999999999</v>
      </c>
      <c r="BM73" s="1">
        <f t="shared" si="81"/>
        <v>24.030999999999999</v>
      </c>
      <c r="BN73" s="1">
        <f t="shared" si="83"/>
        <v>25.898399999999999</v>
      </c>
      <c r="BO73" s="1">
        <f t="shared" si="85"/>
        <v>25.703299999999999</v>
      </c>
      <c r="BP73" s="1">
        <f t="shared" si="88"/>
        <v>26.7075</v>
      </c>
      <c r="BQ73" s="1">
        <f t="shared" si="92"/>
        <v>27.776000000000003</v>
      </c>
      <c r="BR73" s="1">
        <f t="shared" si="94"/>
        <v>27.912600000000001</v>
      </c>
      <c r="BS73" s="1">
        <f t="shared" ref="BS73:BS104" si="96">34.46*C6</f>
        <v>30.1525</v>
      </c>
      <c r="BT73">
        <v>34.46</v>
      </c>
      <c r="DA73">
        <f t="shared" si="86"/>
        <v>900.43515000000014</v>
      </c>
    </row>
    <row r="74" spans="1:105" x14ac:dyDescent="0.25">
      <c r="A74">
        <v>2019</v>
      </c>
      <c r="B74">
        <f t="shared" si="89"/>
        <v>70</v>
      </c>
      <c r="C74" s="1">
        <v>0.39500000000000002</v>
      </c>
      <c r="D74">
        <f t="shared" si="90"/>
        <v>3.5550000000000002</v>
      </c>
      <c r="E74">
        <v>3.5550000000000002</v>
      </c>
      <c r="F74">
        <v>3.5550000000000002</v>
      </c>
      <c r="G74">
        <v>3.5730000000000004</v>
      </c>
      <c r="H74">
        <f t="shared" ref="H74:H105" si="97">10*C70</f>
        <v>3.97</v>
      </c>
      <c r="I74">
        <v>3.97</v>
      </c>
      <c r="J74">
        <v>3.97</v>
      </c>
      <c r="K74">
        <v>3.97</v>
      </c>
      <c r="L74">
        <v>3.97</v>
      </c>
      <c r="M74">
        <v>4.0999999999999996</v>
      </c>
      <c r="N74" s="1">
        <f t="shared" si="42"/>
        <v>4.5960999999999999</v>
      </c>
      <c r="O74" s="1">
        <f t="shared" si="44"/>
        <v>4.7313999999999989</v>
      </c>
      <c r="P74" s="1">
        <f t="shared" si="46"/>
        <v>4.9391999999999996</v>
      </c>
      <c r="Q74" s="1">
        <f t="shared" si="48"/>
        <v>5.1365999999999996</v>
      </c>
      <c r="R74" s="1">
        <f t="shared" si="50"/>
        <v>5.5674999999999999</v>
      </c>
      <c r="S74" s="1">
        <f t="shared" si="52"/>
        <v>5.8182499999999999</v>
      </c>
      <c r="T74" s="1">
        <f t="shared" si="54"/>
        <v>6.0629999999999997</v>
      </c>
      <c r="U74" s="1">
        <f t="shared" si="56"/>
        <v>5.8651999999999997</v>
      </c>
      <c r="V74" s="1">
        <f t="shared" si="58"/>
        <v>5.7964000000000002</v>
      </c>
      <c r="W74" s="1">
        <f t="shared" si="60"/>
        <v>6.2074499999999997</v>
      </c>
      <c r="X74" s="1">
        <f t="shared" si="62"/>
        <v>6.17265</v>
      </c>
      <c r="Y74" s="1">
        <f t="shared" si="64"/>
        <v>6.6264000000000003</v>
      </c>
      <c r="Z74" s="1">
        <f t="shared" si="66"/>
        <v>7.1236000000000006</v>
      </c>
      <c r="AA74" s="1">
        <f t="shared" si="68"/>
        <v>8.19</v>
      </c>
      <c r="AB74" s="1">
        <f t="shared" si="70"/>
        <v>8.4375</v>
      </c>
      <c r="AC74" s="1">
        <f t="shared" si="72"/>
        <v>8.3083000000000009</v>
      </c>
      <c r="AD74" s="1">
        <f t="shared" si="74"/>
        <v>8.7496500000000008</v>
      </c>
      <c r="AE74" s="1">
        <f t="shared" si="76"/>
        <v>9.338000000000001</v>
      </c>
      <c r="AF74" s="1">
        <f t="shared" si="78"/>
        <v>8.2800000000000011</v>
      </c>
      <c r="AG74" s="1">
        <f t="shared" si="80"/>
        <v>7.65855</v>
      </c>
      <c r="AH74" s="1">
        <f t="shared" si="82"/>
        <v>8.1142500000000002</v>
      </c>
      <c r="AI74" s="1">
        <f t="shared" si="84"/>
        <v>7.7643999999999993</v>
      </c>
      <c r="AJ74" s="1">
        <f t="shared" si="87"/>
        <v>8.5680999999999994</v>
      </c>
      <c r="AK74" s="1">
        <f t="shared" si="91"/>
        <v>8.5310000000000006</v>
      </c>
      <c r="AL74" s="1">
        <f t="shared" si="93"/>
        <v>9.1627499999999991</v>
      </c>
      <c r="AM74" s="1">
        <f t="shared" si="95"/>
        <v>10.464</v>
      </c>
      <c r="AN74" s="1">
        <f t="shared" ref="AN74:AN105" si="98">22.89*C38</f>
        <v>11.101649999999999</v>
      </c>
      <c r="AO74" s="1">
        <f t="shared" si="37"/>
        <v>11.8139</v>
      </c>
      <c r="AP74" s="1">
        <f t="shared" si="38"/>
        <v>12.568049999999999</v>
      </c>
      <c r="AQ74" s="1">
        <f t="shared" si="39"/>
        <v>12.7</v>
      </c>
      <c r="AR74" s="1">
        <f t="shared" si="40"/>
        <v>12.9795</v>
      </c>
      <c r="AS74" s="1">
        <f t="shared" si="41"/>
        <v>13.498150000000001</v>
      </c>
      <c r="AT74" s="1">
        <f t="shared" si="43"/>
        <v>14.6172</v>
      </c>
      <c r="AU74" s="1">
        <f t="shared" si="45"/>
        <v>14.547750000000001</v>
      </c>
      <c r="AV74" s="1">
        <f t="shared" si="47"/>
        <v>14.781700000000001</v>
      </c>
      <c r="AW74" s="1">
        <f t="shared" si="49"/>
        <v>15.201000000000001</v>
      </c>
      <c r="AX74" s="1">
        <f t="shared" si="51"/>
        <v>16.0121</v>
      </c>
      <c r="AY74" s="1">
        <f t="shared" si="53"/>
        <v>17.248000000000001</v>
      </c>
      <c r="AZ74" s="1">
        <f t="shared" si="55"/>
        <v>16.611150000000002</v>
      </c>
      <c r="BA74" s="1">
        <f t="shared" si="57"/>
        <v>17.814449999999997</v>
      </c>
      <c r="BB74" s="1">
        <f t="shared" si="59"/>
        <v>18.4452</v>
      </c>
      <c r="BC74" s="1">
        <f t="shared" si="61"/>
        <v>19.883499999999998</v>
      </c>
      <c r="BD74" s="1">
        <f t="shared" si="63"/>
        <v>20.340450000000001</v>
      </c>
      <c r="BE74" s="1">
        <f t="shared" si="65"/>
        <v>21.711549999999999</v>
      </c>
      <c r="BF74" s="1">
        <f t="shared" si="67"/>
        <v>21.990499999999997</v>
      </c>
      <c r="BG74" s="1">
        <f t="shared" si="69"/>
        <v>23.53125</v>
      </c>
      <c r="BH74" s="1">
        <f t="shared" si="71"/>
        <v>23.637600000000003</v>
      </c>
      <c r="BI74" s="1">
        <f t="shared" si="73"/>
        <v>23.4496</v>
      </c>
      <c r="BJ74" s="1">
        <f t="shared" si="75"/>
        <v>24.478999999999999</v>
      </c>
      <c r="BK74" s="1">
        <f t="shared" si="77"/>
        <v>23.148650000000004</v>
      </c>
      <c r="BL74" s="1">
        <f t="shared" si="79"/>
        <v>23.63175</v>
      </c>
      <c r="BM74" s="1">
        <f t="shared" si="81"/>
        <v>23.3444</v>
      </c>
      <c r="BN74" s="1">
        <f t="shared" si="83"/>
        <v>25.178999999999998</v>
      </c>
      <c r="BO74" s="1">
        <f t="shared" si="85"/>
        <v>25.351199999999999</v>
      </c>
      <c r="BP74" s="1">
        <f t="shared" si="88"/>
        <v>25.9953</v>
      </c>
      <c r="BQ74" s="1">
        <f t="shared" si="92"/>
        <v>26.880000000000003</v>
      </c>
      <c r="BR74" s="1">
        <f t="shared" si="94"/>
        <v>26.706500000000002</v>
      </c>
      <c r="BS74" s="1">
        <f t="shared" si="96"/>
        <v>27.912600000000001</v>
      </c>
      <c r="BT74" s="1">
        <f t="shared" ref="BT74:BT105" si="99">34.46*C6</f>
        <v>30.1525</v>
      </c>
      <c r="BU74">
        <v>34.46</v>
      </c>
      <c r="DA74">
        <f t="shared" si="86"/>
        <v>916.12340000000006</v>
      </c>
    </row>
    <row r="75" spans="1:105" x14ac:dyDescent="0.25">
      <c r="A75">
        <v>2020</v>
      </c>
      <c r="B75">
        <f t="shared" si="89"/>
        <v>71</v>
      </c>
      <c r="C75" s="1">
        <v>0.39</v>
      </c>
      <c r="D75">
        <f t="shared" si="90"/>
        <v>3.5100000000000002</v>
      </c>
      <c r="E75">
        <v>3.5550000000000002</v>
      </c>
      <c r="F75">
        <v>3.5550000000000002</v>
      </c>
      <c r="G75">
        <v>3.5550000000000002</v>
      </c>
      <c r="H75">
        <f t="shared" si="97"/>
        <v>3.97</v>
      </c>
      <c r="I75">
        <v>3.97</v>
      </c>
      <c r="J75">
        <v>3.97</v>
      </c>
      <c r="K75">
        <v>3.97</v>
      </c>
      <c r="L75">
        <v>3.97</v>
      </c>
      <c r="M75">
        <v>3.97</v>
      </c>
      <c r="N75" s="1">
        <f t="shared" si="42"/>
        <v>4.5960999999999999</v>
      </c>
      <c r="O75" s="1">
        <f t="shared" si="44"/>
        <v>4.7313999999999989</v>
      </c>
      <c r="P75" s="1">
        <f t="shared" si="46"/>
        <v>4.8215999999999992</v>
      </c>
      <c r="Q75" s="1">
        <f t="shared" si="48"/>
        <v>5.1365999999999996</v>
      </c>
      <c r="R75" s="1">
        <f t="shared" si="50"/>
        <v>5.5019999999999998</v>
      </c>
      <c r="S75" s="1">
        <f t="shared" si="52"/>
        <v>5.8182499999999999</v>
      </c>
      <c r="T75" s="1">
        <f t="shared" si="54"/>
        <v>5.9924999999999997</v>
      </c>
      <c r="U75" s="1">
        <f t="shared" si="56"/>
        <v>5.8651999999999997</v>
      </c>
      <c r="V75" s="1">
        <f t="shared" si="58"/>
        <v>5.7964000000000002</v>
      </c>
      <c r="W75" s="1">
        <f t="shared" si="60"/>
        <v>6.1360999999999999</v>
      </c>
      <c r="X75" s="1">
        <f t="shared" si="62"/>
        <v>6.17265</v>
      </c>
      <c r="Y75" s="1">
        <f t="shared" si="64"/>
        <v>6.5510999999999999</v>
      </c>
      <c r="Z75" s="1">
        <f t="shared" si="66"/>
        <v>7.1236000000000006</v>
      </c>
      <c r="AA75" s="1">
        <f t="shared" si="68"/>
        <v>8.0079999999999991</v>
      </c>
      <c r="AB75" s="1">
        <f t="shared" si="70"/>
        <v>8.4375</v>
      </c>
      <c r="AC75" s="1">
        <f t="shared" si="72"/>
        <v>8.2170000000000005</v>
      </c>
      <c r="AD75" s="1">
        <f t="shared" si="74"/>
        <v>8.7496500000000008</v>
      </c>
      <c r="AE75" s="1">
        <f t="shared" si="76"/>
        <v>9.2365000000000013</v>
      </c>
      <c r="AF75" s="1">
        <f t="shared" si="78"/>
        <v>8.2800000000000011</v>
      </c>
      <c r="AG75" s="1">
        <f t="shared" si="80"/>
        <v>7.5762</v>
      </c>
      <c r="AH75" s="1">
        <f t="shared" si="82"/>
        <v>8.1142500000000002</v>
      </c>
      <c r="AI75" s="1">
        <f t="shared" si="84"/>
        <v>7.6818</v>
      </c>
      <c r="AJ75" s="1">
        <f t="shared" si="87"/>
        <v>8.5680999999999994</v>
      </c>
      <c r="AK75" s="1">
        <f t="shared" si="91"/>
        <v>8.4412000000000003</v>
      </c>
      <c r="AL75" s="1">
        <f t="shared" si="93"/>
        <v>9.1627499999999991</v>
      </c>
      <c r="AM75" s="1">
        <f t="shared" si="95"/>
        <v>10.355</v>
      </c>
      <c r="AN75" s="1">
        <f t="shared" si="98"/>
        <v>10.9872</v>
      </c>
      <c r="AO75" s="1">
        <f t="shared" ref="AO75:AO106" si="100">24.11*C38</f>
        <v>11.693349999999999</v>
      </c>
      <c r="AP75" s="1">
        <f t="shared" si="38"/>
        <v>12.4411</v>
      </c>
      <c r="AQ75" s="1">
        <f t="shared" si="39"/>
        <v>12.572999999999999</v>
      </c>
      <c r="AR75" s="1">
        <f t="shared" si="40"/>
        <v>12.725</v>
      </c>
      <c r="AS75" s="1">
        <f t="shared" si="41"/>
        <v>13.367100000000001</v>
      </c>
      <c r="AT75" s="1">
        <f t="shared" si="43"/>
        <v>14.476649999999999</v>
      </c>
      <c r="AU75" s="1">
        <f t="shared" si="45"/>
        <v>14.4092</v>
      </c>
      <c r="AV75" s="1">
        <f t="shared" si="47"/>
        <v>14.642250000000001</v>
      </c>
      <c r="AW75" s="1">
        <f t="shared" si="49"/>
        <v>14.919499999999999</v>
      </c>
      <c r="AX75" s="1">
        <f t="shared" si="51"/>
        <v>15.8652</v>
      </c>
      <c r="AY75" s="1">
        <f t="shared" si="53"/>
        <v>17.091200000000001</v>
      </c>
      <c r="AZ75" s="1">
        <f t="shared" si="55"/>
        <v>16.461500000000001</v>
      </c>
      <c r="BA75" s="1">
        <f t="shared" si="57"/>
        <v>17.499150000000004</v>
      </c>
      <c r="BB75" s="1">
        <f t="shared" si="59"/>
        <v>18.283399999999997</v>
      </c>
      <c r="BC75" s="1">
        <f t="shared" si="61"/>
        <v>19.710599999999996</v>
      </c>
      <c r="BD75" s="1">
        <f t="shared" si="63"/>
        <v>19.992750000000001</v>
      </c>
      <c r="BE75" s="1">
        <f t="shared" si="65"/>
        <v>21.34665</v>
      </c>
      <c r="BF75" s="1">
        <f t="shared" si="67"/>
        <v>21.449749999999998</v>
      </c>
      <c r="BG75" s="1">
        <f t="shared" si="69"/>
        <v>22.9665</v>
      </c>
      <c r="BH75" s="1">
        <f t="shared" si="71"/>
        <v>23.450000000000003</v>
      </c>
      <c r="BI75" s="1">
        <f t="shared" si="73"/>
        <v>23.083200000000001</v>
      </c>
      <c r="BJ75" s="1">
        <f t="shared" si="75"/>
        <v>24.102399999999999</v>
      </c>
      <c r="BK75" s="1">
        <f t="shared" si="77"/>
        <v>22.626500000000004</v>
      </c>
      <c r="BL75" s="1">
        <f t="shared" si="79"/>
        <v>23.281649999999999</v>
      </c>
      <c r="BM75" s="1">
        <f t="shared" si="81"/>
        <v>23.172750000000001</v>
      </c>
      <c r="BN75" s="1">
        <f t="shared" si="83"/>
        <v>24.459600000000002</v>
      </c>
      <c r="BO75" s="1">
        <f t="shared" si="85"/>
        <v>24.646999999999998</v>
      </c>
      <c r="BP75" s="1">
        <f t="shared" si="88"/>
        <v>25.639199999999999</v>
      </c>
      <c r="BQ75" s="1">
        <f t="shared" si="92"/>
        <v>26.163200000000003</v>
      </c>
      <c r="BR75" s="1">
        <f t="shared" si="94"/>
        <v>25.844999999999999</v>
      </c>
      <c r="BS75" s="1">
        <f t="shared" si="96"/>
        <v>26.706500000000002</v>
      </c>
      <c r="BT75" s="1">
        <f t="shared" si="99"/>
        <v>27.912600000000001</v>
      </c>
      <c r="BU75" s="1">
        <f t="shared" ref="BU75:BU106" si="101">34.46*C6</f>
        <v>30.1525</v>
      </c>
      <c r="BV75" s="1">
        <f>BU74*0.97</f>
        <v>33.426200000000001</v>
      </c>
      <c r="DA75">
        <f t="shared" si="86"/>
        <v>930.63580000000002</v>
      </c>
    </row>
    <row r="76" spans="1:105" x14ac:dyDescent="0.25">
      <c r="A76">
        <v>2021</v>
      </c>
      <c r="B76">
        <f t="shared" si="89"/>
        <v>72</v>
      </c>
      <c r="C76" s="1">
        <v>0.39</v>
      </c>
      <c r="D76">
        <f t="shared" si="90"/>
        <v>3.5100000000000002</v>
      </c>
      <c r="E76">
        <v>3.5100000000000002</v>
      </c>
      <c r="F76">
        <v>3.5550000000000002</v>
      </c>
      <c r="G76">
        <v>3.5550000000000002</v>
      </c>
      <c r="H76">
        <f t="shared" si="97"/>
        <v>3.95</v>
      </c>
      <c r="I76">
        <v>3.97</v>
      </c>
      <c r="J76">
        <v>3.97</v>
      </c>
      <c r="K76">
        <v>3.97</v>
      </c>
      <c r="L76">
        <v>3.97</v>
      </c>
      <c r="M76">
        <v>3.97</v>
      </c>
      <c r="N76" s="1">
        <f t="shared" si="42"/>
        <v>4.4503700000000004</v>
      </c>
      <c r="O76" s="1">
        <f t="shared" si="44"/>
        <v>4.7313999999999989</v>
      </c>
      <c r="P76" s="1">
        <f t="shared" si="46"/>
        <v>4.8215999999999992</v>
      </c>
      <c r="Q76" s="1">
        <f t="shared" si="48"/>
        <v>5.0142999999999995</v>
      </c>
      <c r="R76" s="1">
        <f t="shared" si="50"/>
        <v>5.5019999999999998</v>
      </c>
      <c r="S76" s="1">
        <f t="shared" si="52"/>
        <v>5.7497999999999996</v>
      </c>
      <c r="T76" s="1">
        <f t="shared" si="54"/>
        <v>5.9924999999999997</v>
      </c>
      <c r="U76" s="1">
        <f t="shared" si="56"/>
        <v>5.7969999999999997</v>
      </c>
      <c r="V76" s="1">
        <f t="shared" si="58"/>
        <v>5.7964000000000002</v>
      </c>
      <c r="W76" s="1">
        <f t="shared" si="60"/>
        <v>6.1360999999999999</v>
      </c>
      <c r="X76" s="1">
        <f t="shared" si="62"/>
        <v>6.1017000000000001</v>
      </c>
      <c r="Y76" s="1">
        <f t="shared" si="64"/>
        <v>6.5510999999999999</v>
      </c>
      <c r="Z76" s="1">
        <f t="shared" si="66"/>
        <v>7.0426500000000001</v>
      </c>
      <c r="AA76" s="1">
        <f t="shared" si="68"/>
        <v>8.0079999999999991</v>
      </c>
      <c r="AB76" s="1">
        <f t="shared" si="70"/>
        <v>8.25</v>
      </c>
      <c r="AC76" s="1">
        <f t="shared" si="72"/>
        <v>8.2170000000000005</v>
      </c>
      <c r="AD76" s="1">
        <f t="shared" si="74"/>
        <v>8.6535000000000011</v>
      </c>
      <c r="AE76" s="1">
        <f t="shared" si="76"/>
        <v>9.2365000000000013</v>
      </c>
      <c r="AF76" s="1">
        <f t="shared" si="78"/>
        <v>8.19</v>
      </c>
      <c r="AG76" s="1">
        <f t="shared" si="80"/>
        <v>7.5762</v>
      </c>
      <c r="AH76" s="1">
        <f t="shared" si="82"/>
        <v>8.0269999999999992</v>
      </c>
      <c r="AI76" s="1">
        <f t="shared" si="84"/>
        <v>7.6818</v>
      </c>
      <c r="AJ76" s="1">
        <f t="shared" si="87"/>
        <v>8.4769500000000004</v>
      </c>
      <c r="AK76" s="1">
        <f t="shared" si="91"/>
        <v>8.4412000000000003</v>
      </c>
      <c r="AL76" s="1">
        <f t="shared" si="93"/>
        <v>9.0662999999999982</v>
      </c>
      <c r="AM76" s="1">
        <f t="shared" si="95"/>
        <v>10.355</v>
      </c>
      <c r="AN76" s="1">
        <f t="shared" si="98"/>
        <v>10.87275</v>
      </c>
      <c r="AO76" s="1">
        <f t="shared" si="100"/>
        <v>11.572799999999999</v>
      </c>
      <c r="AP76" s="1">
        <f t="shared" ref="AP76:AP107" si="102">25.39*C38</f>
        <v>12.31415</v>
      </c>
      <c r="AQ76" s="1">
        <f t="shared" si="39"/>
        <v>12.446</v>
      </c>
      <c r="AR76" s="1">
        <f t="shared" si="40"/>
        <v>12.59775</v>
      </c>
      <c r="AS76" s="1">
        <f t="shared" si="41"/>
        <v>13.105</v>
      </c>
      <c r="AT76" s="1">
        <f t="shared" si="43"/>
        <v>14.3361</v>
      </c>
      <c r="AU76" s="1">
        <f t="shared" si="45"/>
        <v>14.270650000000002</v>
      </c>
      <c r="AV76" s="1">
        <f t="shared" si="47"/>
        <v>14.502800000000001</v>
      </c>
      <c r="AW76" s="1">
        <f t="shared" si="49"/>
        <v>14.77875</v>
      </c>
      <c r="AX76" s="1">
        <f t="shared" si="51"/>
        <v>15.571400000000001</v>
      </c>
      <c r="AY76" s="1">
        <f t="shared" si="53"/>
        <v>16.9344</v>
      </c>
      <c r="AZ76" s="1">
        <f t="shared" si="55"/>
        <v>16.31185</v>
      </c>
      <c r="BA76" s="1">
        <f t="shared" si="57"/>
        <v>17.341500000000003</v>
      </c>
      <c r="BB76" s="1">
        <f t="shared" si="59"/>
        <v>17.959800000000001</v>
      </c>
      <c r="BC76" s="1">
        <f t="shared" si="61"/>
        <v>19.537699999999997</v>
      </c>
      <c r="BD76" s="1">
        <f t="shared" si="63"/>
        <v>19.818899999999999</v>
      </c>
      <c r="BE76" s="1">
        <f t="shared" si="65"/>
        <v>20.981749999999998</v>
      </c>
      <c r="BF76" s="1">
        <f t="shared" si="67"/>
        <v>21.089249999999996</v>
      </c>
      <c r="BG76" s="1">
        <f t="shared" si="69"/>
        <v>22.40175</v>
      </c>
      <c r="BH76" s="1">
        <f t="shared" si="71"/>
        <v>22.8872</v>
      </c>
      <c r="BI76" s="1">
        <f t="shared" si="73"/>
        <v>22.9</v>
      </c>
      <c r="BJ76" s="1">
        <f t="shared" si="75"/>
        <v>23.7258</v>
      </c>
      <c r="BK76" s="1">
        <f t="shared" si="77"/>
        <v>22.278400000000001</v>
      </c>
      <c r="BL76" s="1">
        <f t="shared" si="79"/>
        <v>22.756499999999999</v>
      </c>
      <c r="BM76" s="1">
        <f t="shared" si="81"/>
        <v>22.829450000000001</v>
      </c>
      <c r="BN76" s="1">
        <f t="shared" si="83"/>
        <v>24.27975</v>
      </c>
      <c r="BO76" s="1">
        <f t="shared" si="85"/>
        <v>23.942800000000002</v>
      </c>
      <c r="BP76" s="1">
        <f t="shared" si="88"/>
        <v>24.927</v>
      </c>
      <c r="BQ76" s="1">
        <f t="shared" si="92"/>
        <v>25.8048</v>
      </c>
      <c r="BR76" s="1">
        <f t="shared" si="94"/>
        <v>25.155799999999999</v>
      </c>
      <c r="BS76" s="1">
        <f t="shared" si="96"/>
        <v>25.844999999999999</v>
      </c>
      <c r="BT76" s="1">
        <f t="shared" si="99"/>
        <v>26.706500000000002</v>
      </c>
      <c r="BU76" s="1">
        <f t="shared" si="101"/>
        <v>27.912600000000001</v>
      </c>
      <c r="BV76" s="1">
        <f t="shared" ref="BV76:BV107" si="103">33.43*C6</f>
        <v>29.251249999999999</v>
      </c>
      <c r="BW76" s="1">
        <f>BV75*0.97</f>
        <v>32.423414000000001</v>
      </c>
      <c r="DA76">
        <f t="shared" si="86"/>
        <v>944.16768400000001</v>
      </c>
    </row>
    <row r="77" spans="1:105" x14ac:dyDescent="0.25">
      <c r="A77">
        <v>2022</v>
      </c>
      <c r="B77">
        <f t="shared" si="89"/>
        <v>73</v>
      </c>
      <c r="C77" s="1">
        <v>0.39</v>
      </c>
      <c r="D77">
        <f t="shared" si="90"/>
        <v>3.5100000000000002</v>
      </c>
      <c r="E77">
        <v>3.5100000000000002</v>
      </c>
      <c r="F77">
        <v>3.5100000000000002</v>
      </c>
      <c r="G77">
        <v>3.5550000000000002</v>
      </c>
      <c r="H77">
        <f t="shared" si="97"/>
        <v>3.95</v>
      </c>
      <c r="I77">
        <v>3.95</v>
      </c>
      <c r="J77">
        <v>3.97</v>
      </c>
      <c r="K77">
        <v>3.97</v>
      </c>
      <c r="L77">
        <v>3.97</v>
      </c>
      <c r="M77">
        <v>3.97</v>
      </c>
      <c r="N77" s="1">
        <f t="shared" si="42"/>
        <v>4.4503700000000004</v>
      </c>
      <c r="O77" s="1">
        <f t="shared" si="44"/>
        <v>4.5813800000000002</v>
      </c>
      <c r="P77" s="1">
        <f t="shared" si="46"/>
        <v>4.8215999999999992</v>
      </c>
      <c r="Q77" s="1">
        <f t="shared" si="48"/>
        <v>5.0142999999999995</v>
      </c>
      <c r="R77" s="1">
        <f t="shared" si="50"/>
        <v>5.3709999999999996</v>
      </c>
      <c r="S77" s="1">
        <f t="shared" si="52"/>
        <v>5.7497999999999996</v>
      </c>
      <c r="T77" s="1">
        <f t="shared" si="54"/>
        <v>5.9219999999999997</v>
      </c>
      <c r="U77" s="1">
        <f t="shared" si="56"/>
        <v>5.7969999999999997</v>
      </c>
      <c r="V77" s="1">
        <f t="shared" si="58"/>
        <v>5.7290000000000001</v>
      </c>
      <c r="W77" s="1">
        <f t="shared" si="60"/>
        <v>6.1360999999999999</v>
      </c>
      <c r="X77" s="1">
        <f t="shared" si="62"/>
        <v>6.1017000000000001</v>
      </c>
      <c r="Y77" s="1">
        <f t="shared" si="64"/>
        <v>6.4758000000000004</v>
      </c>
      <c r="Z77" s="1">
        <f t="shared" si="66"/>
        <v>7.0426500000000001</v>
      </c>
      <c r="AA77" s="1">
        <f t="shared" si="68"/>
        <v>7.9169999999999998</v>
      </c>
      <c r="AB77" s="1">
        <f t="shared" si="70"/>
        <v>8.25</v>
      </c>
      <c r="AC77" s="1">
        <f t="shared" si="72"/>
        <v>8.0344000000000015</v>
      </c>
      <c r="AD77" s="1">
        <f t="shared" si="74"/>
        <v>8.6535000000000011</v>
      </c>
      <c r="AE77" s="1">
        <f t="shared" si="76"/>
        <v>9.1349999999999998</v>
      </c>
      <c r="AF77" s="1">
        <f t="shared" si="78"/>
        <v>8.19</v>
      </c>
      <c r="AG77" s="1">
        <f t="shared" si="80"/>
        <v>7.4938500000000001</v>
      </c>
      <c r="AH77" s="1">
        <f t="shared" si="82"/>
        <v>8.0269999999999992</v>
      </c>
      <c r="AI77" s="1">
        <f t="shared" si="84"/>
        <v>7.5991999999999997</v>
      </c>
      <c r="AJ77" s="1">
        <f t="shared" si="87"/>
        <v>8.4769500000000004</v>
      </c>
      <c r="AK77" s="1">
        <f t="shared" si="91"/>
        <v>8.3514000000000017</v>
      </c>
      <c r="AL77" s="1">
        <f t="shared" si="93"/>
        <v>9.0662999999999982</v>
      </c>
      <c r="AM77" s="1">
        <f t="shared" si="95"/>
        <v>10.246</v>
      </c>
      <c r="AN77" s="1">
        <f t="shared" si="98"/>
        <v>10.87275</v>
      </c>
      <c r="AO77" s="1">
        <f t="shared" si="100"/>
        <v>11.452249999999999</v>
      </c>
      <c r="AP77" s="1">
        <f t="shared" si="102"/>
        <v>12.187200000000001</v>
      </c>
      <c r="AQ77" s="1">
        <f t="shared" ref="AQ77:AQ108" si="104">25.4*C38</f>
        <v>12.318999999999999</v>
      </c>
      <c r="AR77" s="1">
        <f t="shared" si="40"/>
        <v>12.470499999999999</v>
      </c>
      <c r="AS77" s="1">
        <f t="shared" si="41"/>
        <v>12.97395</v>
      </c>
      <c r="AT77" s="1">
        <f t="shared" si="43"/>
        <v>14.055</v>
      </c>
      <c r="AU77" s="1">
        <f t="shared" si="45"/>
        <v>14.132100000000001</v>
      </c>
      <c r="AV77" s="1">
        <f t="shared" si="47"/>
        <v>14.363350000000001</v>
      </c>
      <c r="AW77" s="1">
        <f t="shared" si="49"/>
        <v>14.638</v>
      </c>
      <c r="AX77" s="1">
        <f t="shared" si="51"/>
        <v>15.4245</v>
      </c>
      <c r="AY77" s="1">
        <f t="shared" si="53"/>
        <v>16.620799999999999</v>
      </c>
      <c r="AZ77" s="1">
        <f t="shared" si="55"/>
        <v>16.162200000000002</v>
      </c>
      <c r="BA77" s="1">
        <f t="shared" si="57"/>
        <v>17.183850000000003</v>
      </c>
      <c r="BB77" s="1">
        <f t="shared" si="59"/>
        <v>17.798000000000002</v>
      </c>
      <c r="BC77" s="1">
        <f t="shared" si="61"/>
        <v>19.1919</v>
      </c>
      <c r="BD77" s="1">
        <f t="shared" si="63"/>
        <v>19.645050000000001</v>
      </c>
      <c r="BE77" s="1">
        <f t="shared" si="65"/>
        <v>20.799299999999999</v>
      </c>
      <c r="BF77" s="1">
        <f t="shared" si="67"/>
        <v>20.728749999999998</v>
      </c>
      <c r="BG77" s="1">
        <f t="shared" si="69"/>
        <v>22.025249999999996</v>
      </c>
      <c r="BH77" s="1">
        <f t="shared" si="71"/>
        <v>22.324400000000001</v>
      </c>
      <c r="BI77" s="1">
        <f t="shared" si="73"/>
        <v>22.3504</v>
      </c>
      <c r="BJ77" s="1">
        <f t="shared" si="75"/>
        <v>23.537499999999998</v>
      </c>
      <c r="BK77" s="1">
        <f t="shared" si="77"/>
        <v>21.930300000000003</v>
      </c>
      <c r="BL77" s="1">
        <f t="shared" si="79"/>
        <v>22.406399999999998</v>
      </c>
      <c r="BM77" s="1">
        <f t="shared" si="81"/>
        <v>22.314499999999999</v>
      </c>
      <c r="BN77" s="1">
        <f t="shared" si="83"/>
        <v>23.92005</v>
      </c>
      <c r="BO77" s="1">
        <f t="shared" si="85"/>
        <v>23.766750000000002</v>
      </c>
      <c r="BP77" s="1">
        <f t="shared" si="88"/>
        <v>24.2148</v>
      </c>
      <c r="BQ77" s="1">
        <f t="shared" si="92"/>
        <v>25.088000000000001</v>
      </c>
      <c r="BR77" s="1">
        <f t="shared" si="94"/>
        <v>24.811199999999999</v>
      </c>
      <c r="BS77" s="1">
        <f t="shared" si="96"/>
        <v>25.155799999999999</v>
      </c>
      <c r="BT77" s="1">
        <f t="shared" si="99"/>
        <v>25.844999999999999</v>
      </c>
      <c r="BU77" s="1">
        <f t="shared" si="101"/>
        <v>26.706500000000002</v>
      </c>
      <c r="BV77" s="1">
        <f t="shared" si="103"/>
        <v>27.078300000000002</v>
      </c>
      <c r="BW77" s="1">
        <f t="shared" ref="BW77:BW108" si="105">32.42*C6</f>
        <v>28.3675</v>
      </c>
      <c r="BX77" s="1">
        <f>BW76*0.97</f>
        <v>31.45071158</v>
      </c>
      <c r="DA77">
        <f t="shared" si="86"/>
        <v>956.81011157999978</v>
      </c>
    </row>
    <row r="78" spans="1:105" x14ac:dyDescent="0.25">
      <c r="A78">
        <v>2023</v>
      </c>
      <c r="B78">
        <f t="shared" si="89"/>
        <v>74</v>
      </c>
      <c r="C78" s="1">
        <v>0.38900000000000001</v>
      </c>
      <c r="D78">
        <f t="shared" si="90"/>
        <v>3.5010000000000003</v>
      </c>
      <c r="E78">
        <v>3.5100000000000002</v>
      </c>
      <c r="F78">
        <v>3.5100000000000002</v>
      </c>
      <c r="G78">
        <v>3.5100000000000002</v>
      </c>
      <c r="H78">
        <f t="shared" si="97"/>
        <v>3.95</v>
      </c>
      <c r="I78">
        <v>3.95</v>
      </c>
      <c r="J78">
        <v>3.95</v>
      </c>
      <c r="K78">
        <v>3.97</v>
      </c>
      <c r="L78">
        <v>3.97</v>
      </c>
      <c r="M78">
        <v>3.97</v>
      </c>
      <c r="N78" s="1">
        <f t="shared" si="42"/>
        <v>4.4503700000000004</v>
      </c>
      <c r="O78" s="1">
        <f t="shared" si="44"/>
        <v>4.5813800000000002</v>
      </c>
      <c r="P78" s="1">
        <f t="shared" si="46"/>
        <v>4.6687200000000004</v>
      </c>
      <c r="Q78" s="1">
        <f t="shared" si="48"/>
        <v>5.0142999999999995</v>
      </c>
      <c r="R78" s="1">
        <f t="shared" si="50"/>
        <v>5.3709999999999996</v>
      </c>
      <c r="S78" s="1">
        <f t="shared" si="52"/>
        <v>5.6128999999999998</v>
      </c>
      <c r="T78" s="1">
        <f t="shared" si="54"/>
        <v>5.9219999999999997</v>
      </c>
      <c r="U78" s="1">
        <f t="shared" si="56"/>
        <v>5.7287999999999997</v>
      </c>
      <c r="V78" s="1">
        <f t="shared" si="58"/>
        <v>5.7290000000000001</v>
      </c>
      <c r="W78" s="1">
        <f t="shared" si="60"/>
        <v>6.0647500000000001</v>
      </c>
      <c r="X78" s="1">
        <f t="shared" si="62"/>
        <v>6.1017000000000001</v>
      </c>
      <c r="Y78" s="1">
        <f t="shared" si="64"/>
        <v>6.4758000000000004</v>
      </c>
      <c r="Z78" s="1">
        <f t="shared" si="66"/>
        <v>6.9617000000000004</v>
      </c>
      <c r="AA78" s="1">
        <f t="shared" si="68"/>
        <v>7.9169999999999998</v>
      </c>
      <c r="AB78" s="1">
        <f t="shared" si="70"/>
        <v>8.15625</v>
      </c>
      <c r="AC78" s="1">
        <f t="shared" si="72"/>
        <v>8.0344000000000015</v>
      </c>
      <c r="AD78" s="1">
        <f t="shared" si="74"/>
        <v>8.4611999999999998</v>
      </c>
      <c r="AE78" s="1">
        <f t="shared" si="76"/>
        <v>9.1349999999999998</v>
      </c>
      <c r="AF78" s="1">
        <f t="shared" si="78"/>
        <v>8.1</v>
      </c>
      <c r="AG78" s="1">
        <f t="shared" si="80"/>
        <v>7.4938500000000001</v>
      </c>
      <c r="AH78" s="1">
        <f t="shared" si="82"/>
        <v>7.9397500000000001</v>
      </c>
      <c r="AI78" s="1">
        <f t="shared" si="84"/>
        <v>7.5991999999999997</v>
      </c>
      <c r="AJ78" s="1">
        <f t="shared" si="87"/>
        <v>8.3857999999999997</v>
      </c>
      <c r="AK78" s="1">
        <f t="shared" si="91"/>
        <v>8.3514000000000017</v>
      </c>
      <c r="AL78" s="1">
        <f t="shared" si="93"/>
        <v>8.9698499999999992</v>
      </c>
      <c r="AM78" s="1">
        <f t="shared" si="95"/>
        <v>10.246</v>
      </c>
      <c r="AN78" s="1">
        <f t="shared" si="98"/>
        <v>10.7583</v>
      </c>
      <c r="AO78" s="1">
        <f t="shared" si="100"/>
        <v>11.452249999999999</v>
      </c>
      <c r="AP78" s="1">
        <f t="shared" si="102"/>
        <v>12.06025</v>
      </c>
      <c r="AQ78" s="1">
        <f t="shared" si="104"/>
        <v>12.191999999999998</v>
      </c>
      <c r="AR78" s="1">
        <f t="shared" ref="AR78:AR109" si="106">25.45*C38</f>
        <v>12.343249999999999</v>
      </c>
      <c r="AS78" s="1">
        <f t="shared" si="41"/>
        <v>12.8429</v>
      </c>
      <c r="AT78" s="1">
        <f t="shared" si="43"/>
        <v>13.91445</v>
      </c>
      <c r="AU78" s="1">
        <f t="shared" si="45"/>
        <v>13.855</v>
      </c>
      <c r="AV78" s="1">
        <f t="shared" si="47"/>
        <v>14.2239</v>
      </c>
      <c r="AW78" s="1">
        <f t="shared" si="49"/>
        <v>14.497249999999999</v>
      </c>
      <c r="AX78" s="1">
        <f t="shared" si="51"/>
        <v>15.2776</v>
      </c>
      <c r="AY78" s="1">
        <f t="shared" si="53"/>
        <v>16.463999999999999</v>
      </c>
      <c r="AZ78" s="1">
        <f t="shared" si="55"/>
        <v>15.8629</v>
      </c>
      <c r="BA78" s="1">
        <f t="shared" si="57"/>
        <v>17.026200000000003</v>
      </c>
      <c r="BB78" s="1">
        <f t="shared" si="59"/>
        <v>17.636200000000002</v>
      </c>
      <c r="BC78" s="1">
        <f t="shared" si="61"/>
        <v>19.019000000000002</v>
      </c>
      <c r="BD78" s="1">
        <f t="shared" si="63"/>
        <v>19.297350000000005</v>
      </c>
      <c r="BE78" s="1">
        <f t="shared" si="65"/>
        <v>20.616849999999999</v>
      </c>
      <c r="BF78" s="1">
        <f t="shared" si="67"/>
        <v>20.548499999999997</v>
      </c>
      <c r="BG78" s="1">
        <f t="shared" si="69"/>
        <v>21.648749999999996</v>
      </c>
      <c r="BH78" s="1">
        <f t="shared" si="71"/>
        <v>21.949200000000001</v>
      </c>
      <c r="BI78" s="1">
        <f t="shared" si="73"/>
        <v>21.800799999999999</v>
      </c>
      <c r="BJ78" s="1">
        <f t="shared" si="75"/>
        <v>22.972599999999996</v>
      </c>
      <c r="BK78" s="1">
        <f t="shared" si="77"/>
        <v>21.756250000000001</v>
      </c>
      <c r="BL78" s="1">
        <f t="shared" si="79"/>
        <v>22.0563</v>
      </c>
      <c r="BM78" s="1">
        <f t="shared" si="81"/>
        <v>21.9712</v>
      </c>
      <c r="BN78" s="1">
        <f t="shared" si="83"/>
        <v>23.380500000000001</v>
      </c>
      <c r="BO78" s="1">
        <f t="shared" si="85"/>
        <v>23.414650000000002</v>
      </c>
      <c r="BP78" s="1">
        <f t="shared" si="88"/>
        <v>24.036750000000001</v>
      </c>
      <c r="BQ78" s="1">
        <f t="shared" si="92"/>
        <v>24.371200000000005</v>
      </c>
      <c r="BR78" s="1">
        <f t="shared" si="94"/>
        <v>24.122</v>
      </c>
      <c r="BS78" s="1">
        <f t="shared" si="96"/>
        <v>24.811199999999999</v>
      </c>
      <c r="BT78" s="1">
        <f t="shared" si="99"/>
        <v>25.155799999999999</v>
      </c>
      <c r="BU78" s="1">
        <f t="shared" si="101"/>
        <v>25.844999999999999</v>
      </c>
      <c r="BV78" s="1">
        <f t="shared" si="103"/>
        <v>25.908249999999999</v>
      </c>
      <c r="BW78" s="1">
        <f t="shared" si="105"/>
        <v>26.260200000000005</v>
      </c>
      <c r="BX78" s="1">
        <f t="shared" ref="BX78:BX109" si="107">31.45*C6</f>
        <v>27.518750000000001</v>
      </c>
      <c r="BY78" s="1">
        <f>BX77*0.97</f>
        <v>30.507190232599999</v>
      </c>
      <c r="DA78">
        <f t="shared" si="86"/>
        <v>968.63786023259991</v>
      </c>
    </row>
    <row r="79" spans="1:105" x14ac:dyDescent="0.25">
      <c r="A79">
        <v>2024</v>
      </c>
      <c r="B79">
        <f t="shared" si="89"/>
        <v>75</v>
      </c>
      <c r="C79" s="1">
        <v>0.38900000000000001</v>
      </c>
      <c r="D79">
        <f t="shared" si="90"/>
        <v>3.5010000000000003</v>
      </c>
      <c r="E79">
        <v>3.5010000000000003</v>
      </c>
      <c r="F79">
        <v>3.5100000000000002</v>
      </c>
      <c r="G79">
        <v>3.5100000000000002</v>
      </c>
      <c r="H79">
        <f t="shared" si="97"/>
        <v>3.9000000000000004</v>
      </c>
      <c r="I79">
        <v>3.95</v>
      </c>
      <c r="J79">
        <v>3.95</v>
      </c>
      <c r="K79">
        <v>3.95</v>
      </c>
      <c r="L79">
        <v>3.97</v>
      </c>
      <c r="M79">
        <v>3.97</v>
      </c>
      <c r="N79" s="1">
        <f t="shared" si="42"/>
        <v>4.4503700000000004</v>
      </c>
      <c r="O79" s="1">
        <f t="shared" si="44"/>
        <v>4.5813800000000002</v>
      </c>
      <c r="P79" s="1">
        <f t="shared" si="46"/>
        <v>4.6687200000000004</v>
      </c>
      <c r="Q79" s="1">
        <f t="shared" si="48"/>
        <v>4.8553100000000002</v>
      </c>
      <c r="R79" s="1">
        <f t="shared" si="50"/>
        <v>5.3709999999999996</v>
      </c>
      <c r="S79" s="1">
        <f t="shared" si="52"/>
        <v>5.6128999999999998</v>
      </c>
      <c r="T79" s="1">
        <f t="shared" si="54"/>
        <v>5.7809999999999997</v>
      </c>
      <c r="U79" s="1">
        <f t="shared" si="56"/>
        <v>5.7287999999999997</v>
      </c>
      <c r="V79" s="1">
        <f t="shared" si="58"/>
        <v>5.6616</v>
      </c>
      <c r="W79" s="1">
        <f t="shared" si="60"/>
        <v>6.0647500000000001</v>
      </c>
      <c r="X79" s="1">
        <f t="shared" si="62"/>
        <v>6.0307499999999994</v>
      </c>
      <c r="Y79" s="1">
        <f t="shared" si="64"/>
        <v>6.4758000000000004</v>
      </c>
      <c r="Z79" s="1">
        <f t="shared" si="66"/>
        <v>6.9617000000000004</v>
      </c>
      <c r="AA79" s="1">
        <f t="shared" si="68"/>
        <v>7.8259999999999996</v>
      </c>
      <c r="AB79" s="1">
        <f t="shared" si="70"/>
        <v>8.15625</v>
      </c>
      <c r="AC79" s="1">
        <f t="shared" si="72"/>
        <v>7.9431000000000003</v>
      </c>
      <c r="AD79" s="1">
        <f t="shared" si="74"/>
        <v>8.4611999999999998</v>
      </c>
      <c r="AE79" s="1">
        <f t="shared" si="76"/>
        <v>8.9320000000000004</v>
      </c>
      <c r="AF79" s="1">
        <f t="shared" si="78"/>
        <v>8.1</v>
      </c>
      <c r="AG79" s="1">
        <f t="shared" si="80"/>
        <v>7.4114999999999993</v>
      </c>
      <c r="AH79" s="1">
        <f t="shared" si="82"/>
        <v>7.9397500000000001</v>
      </c>
      <c r="AI79" s="1">
        <f t="shared" si="84"/>
        <v>7.5166000000000004</v>
      </c>
      <c r="AJ79" s="1">
        <f t="shared" si="87"/>
        <v>8.3857999999999997</v>
      </c>
      <c r="AK79" s="1">
        <f t="shared" si="91"/>
        <v>8.2616000000000014</v>
      </c>
      <c r="AL79" s="1">
        <f t="shared" si="93"/>
        <v>8.9698499999999992</v>
      </c>
      <c r="AM79" s="1">
        <f t="shared" si="95"/>
        <v>10.137</v>
      </c>
      <c r="AN79" s="1">
        <f t="shared" si="98"/>
        <v>10.7583</v>
      </c>
      <c r="AO79" s="1">
        <f t="shared" si="100"/>
        <v>11.3317</v>
      </c>
      <c r="AP79" s="1">
        <f t="shared" si="102"/>
        <v>12.06025</v>
      </c>
      <c r="AQ79" s="1">
        <f t="shared" si="104"/>
        <v>12.065</v>
      </c>
      <c r="AR79" s="1">
        <f t="shared" si="106"/>
        <v>12.215999999999999</v>
      </c>
      <c r="AS79" s="1">
        <f t="shared" ref="AS79:AS110" si="108">26.21*C38</f>
        <v>12.71185</v>
      </c>
      <c r="AT79" s="1">
        <f t="shared" si="43"/>
        <v>13.773899999999999</v>
      </c>
      <c r="AU79" s="1">
        <f t="shared" si="45"/>
        <v>13.71645</v>
      </c>
      <c r="AV79" s="1">
        <f t="shared" si="47"/>
        <v>13.945</v>
      </c>
      <c r="AW79" s="1">
        <f t="shared" si="49"/>
        <v>14.356499999999999</v>
      </c>
      <c r="AX79" s="1">
        <f t="shared" si="51"/>
        <v>15.130699999999999</v>
      </c>
      <c r="AY79" s="1">
        <f t="shared" si="53"/>
        <v>16.307200000000002</v>
      </c>
      <c r="AZ79" s="1">
        <f t="shared" si="55"/>
        <v>15.71325</v>
      </c>
      <c r="BA79" s="1">
        <f t="shared" si="57"/>
        <v>16.710900000000002</v>
      </c>
      <c r="BB79" s="1">
        <f t="shared" si="59"/>
        <v>17.474399999999999</v>
      </c>
      <c r="BC79" s="1">
        <f t="shared" si="61"/>
        <v>18.8461</v>
      </c>
      <c r="BD79" s="1">
        <f t="shared" si="63"/>
        <v>19.123500000000003</v>
      </c>
      <c r="BE79" s="1">
        <f t="shared" si="65"/>
        <v>20.251950000000004</v>
      </c>
      <c r="BF79" s="1">
        <f t="shared" si="67"/>
        <v>20.368249999999996</v>
      </c>
      <c r="BG79" s="1">
        <f t="shared" si="69"/>
        <v>21.460499999999996</v>
      </c>
      <c r="BH79" s="1">
        <f t="shared" si="71"/>
        <v>21.574000000000002</v>
      </c>
      <c r="BI79" s="1">
        <f t="shared" si="73"/>
        <v>21.4344</v>
      </c>
      <c r="BJ79" s="1">
        <f t="shared" si="75"/>
        <v>22.407699999999998</v>
      </c>
      <c r="BK79" s="1">
        <f t="shared" si="77"/>
        <v>21.234100000000002</v>
      </c>
      <c r="BL79" s="1">
        <f t="shared" si="79"/>
        <v>21.881249999999998</v>
      </c>
      <c r="BM79" s="1">
        <f t="shared" si="81"/>
        <v>21.6279</v>
      </c>
      <c r="BN79" s="1">
        <f t="shared" si="83"/>
        <v>23.020800000000001</v>
      </c>
      <c r="BO79" s="1">
        <f t="shared" si="85"/>
        <v>22.886500000000002</v>
      </c>
      <c r="BP79" s="1">
        <f t="shared" si="88"/>
        <v>23.68065</v>
      </c>
      <c r="BQ79" s="1">
        <f t="shared" si="92"/>
        <v>24.192000000000004</v>
      </c>
      <c r="BR79" s="1">
        <f t="shared" si="94"/>
        <v>23.432800000000004</v>
      </c>
      <c r="BS79" s="1">
        <f t="shared" si="96"/>
        <v>24.122</v>
      </c>
      <c r="BT79" s="1">
        <f t="shared" si="99"/>
        <v>24.811199999999999</v>
      </c>
      <c r="BU79" s="1">
        <f t="shared" si="101"/>
        <v>25.155799999999999</v>
      </c>
      <c r="BV79" s="1">
        <f t="shared" si="103"/>
        <v>25.072499999999998</v>
      </c>
      <c r="BW79" s="1">
        <f t="shared" si="105"/>
        <v>25.125500000000002</v>
      </c>
      <c r="BX79" s="1">
        <f t="shared" si="107"/>
        <v>25.474500000000003</v>
      </c>
      <c r="BY79" s="1">
        <f t="shared" ref="BY79:BY110" si="109">30.51*C6</f>
        <v>26.696250000000003</v>
      </c>
      <c r="BZ79" s="1">
        <f>BY78*0.97</f>
        <v>29.591974525622</v>
      </c>
      <c r="DA79">
        <f t="shared" si="86"/>
        <v>979.74025452562194</v>
      </c>
    </row>
    <row r="80" spans="1:105" x14ac:dyDescent="0.25">
      <c r="A80">
        <v>2025</v>
      </c>
      <c r="B80">
        <f t="shared" si="89"/>
        <v>76</v>
      </c>
      <c r="C80" s="1">
        <v>0.38700000000000001</v>
      </c>
      <c r="D80">
        <f t="shared" si="90"/>
        <v>3.4830000000000001</v>
      </c>
      <c r="E80">
        <v>3.5010000000000003</v>
      </c>
      <c r="F80">
        <v>3.5010000000000003</v>
      </c>
      <c r="G80">
        <v>3.5100000000000002</v>
      </c>
      <c r="H80">
        <f t="shared" si="97"/>
        <v>3.9000000000000004</v>
      </c>
      <c r="I80">
        <v>3.9000000000000004</v>
      </c>
      <c r="J80">
        <v>3.95</v>
      </c>
      <c r="K80">
        <v>3.95</v>
      </c>
      <c r="L80">
        <v>3.95</v>
      </c>
      <c r="M80">
        <v>3.97</v>
      </c>
      <c r="N80" s="1">
        <f t="shared" ref="N80:N111" si="110">11.21*C70</f>
        <v>4.4503700000000004</v>
      </c>
      <c r="O80" s="1">
        <f t="shared" si="44"/>
        <v>4.5813800000000002</v>
      </c>
      <c r="P80" s="1">
        <f t="shared" si="46"/>
        <v>4.6687200000000004</v>
      </c>
      <c r="Q80" s="1">
        <f t="shared" si="48"/>
        <v>4.8553100000000002</v>
      </c>
      <c r="R80" s="1">
        <f t="shared" si="50"/>
        <v>5.2007000000000003</v>
      </c>
      <c r="S80" s="1">
        <f t="shared" si="52"/>
        <v>5.6128999999999998</v>
      </c>
      <c r="T80" s="1">
        <f t="shared" si="54"/>
        <v>5.7809999999999997</v>
      </c>
      <c r="U80" s="1">
        <f t="shared" si="56"/>
        <v>5.5923999999999996</v>
      </c>
      <c r="V80" s="1">
        <f t="shared" si="58"/>
        <v>5.6616</v>
      </c>
      <c r="W80" s="1">
        <f t="shared" si="60"/>
        <v>5.9933999999999994</v>
      </c>
      <c r="X80" s="1">
        <f t="shared" si="62"/>
        <v>6.0307499999999994</v>
      </c>
      <c r="Y80" s="1">
        <f t="shared" si="64"/>
        <v>6.4005000000000001</v>
      </c>
      <c r="Z80" s="1">
        <f t="shared" si="66"/>
        <v>6.9617000000000004</v>
      </c>
      <c r="AA80" s="1">
        <f t="shared" si="68"/>
        <v>7.8259999999999996</v>
      </c>
      <c r="AB80" s="1">
        <f t="shared" si="70"/>
        <v>8.0625</v>
      </c>
      <c r="AC80" s="1">
        <f t="shared" si="72"/>
        <v>7.9431000000000003</v>
      </c>
      <c r="AD80" s="1">
        <f t="shared" si="74"/>
        <v>8.3650500000000001</v>
      </c>
      <c r="AE80" s="1">
        <f t="shared" si="76"/>
        <v>8.9320000000000004</v>
      </c>
      <c r="AF80" s="1">
        <f t="shared" si="78"/>
        <v>7.92</v>
      </c>
      <c r="AG80" s="1">
        <f t="shared" si="80"/>
        <v>7.4114999999999993</v>
      </c>
      <c r="AH80" s="1">
        <f t="shared" si="82"/>
        <v>7.8525</v>
      </c>
      <c r="AI80" s="1">
        <f t="shared" si="84"/>
        <v>7.5166000000000004</v>
      </c>
      <c r="AJ80" s="1">
        <f t="shared" si="87"/>
        <v>8.2946500000000007</v>
      </c>
      <c r="AK80" s="1">
        <f t="shared" si="91"/>
        <v>8.2616000000000014</v>
      </c>
      <c r="AL80" s="1">
        <f t="shared" si="93"/>
        <v>8.8734000000000002</v>
      </c>
      <c r="AM80" s="1">
        <f t="shared" si="95"/>
        <v>10.137</v>
      </c>
      <c r="AN80" s="1">
        <f t="shared" si="98"/>
        <v>10.64385</v>
      </c>
      <c r="AO80" s="1">
        <f t="shared" si="100"/>
        <v>11.3317</v>
      </c>
      <c r="AP80" s="1">
        <f t="shared" si="102"/>
        <v>11.933299999999999</v>
      </c>
      <c r="AQ80" s="1">
        <f t="shared" si="104"/>
        <v>12.065</v>
      </c>
      <c r="AR80" s="1">
        <f t="shared" si="106"/>
        <v>12.088749999999999</v>
      </c>
      <c r="AS80" s="1">
        <f t="shared" si="108"/>
        <v>12.5808</v>
      </c>
      <c r="AT80" s="1">
        <f t="shared" ref="AT80:AT111" si="111">28.11*C38</f>
        <v>13.63335</v>
      </c>
      <c r="AU80" s="1">
        <f t="shared" si="45"/>
        <v>13.5779</v>
      </c>
      <c r="AV80" s="1">
        <f t="shared" si="47"/>
        <v>13.80555</v>
      </c>
      <c r="AW80" s="1">
        <f t="shared" si="49"/>
        <v>14.074999999999999</v>
      </c>
      <c r="AX80" s="1">
        <f t="shared" si="51"/>
        <v>14.9838</v>
      </c>
      <c r="AY80" s="1">
        <f t="shared" si="53"/>
        <v>16.150400000000001</v>
      </c>
      <c r="AZ80" s="1">
        <f t="shared" si="55"/>
        <v>15.563600000000001</v>
      </c>
      <c r="BA80" s="1">
        <f t="shared" si="57"/>
        <v>16.553250000000002</v>
      </c>
      <c r="BB80" s="1">
        <f t="shared" si="59"/>
        <v>17.1508</v>
      </c>
      <c r="BC80" s="1">
        <f t="shared" si="61"/>
        <v>18.673200000000001</v>
      </c>
      <c r="BD80" s="1">
        <f t="shared" si="63"/>
        <v>18.949650000000002</v>
      </c>
      <c r="BE80" s="1">
        <f t="shared" si="65"/>
        <v>20.069500000000001</v>
      </c>
      <c r="BF80" s="1">
        <f t="shared" si="67"/>
        <v>20.007750000000001</v>
      </c>
      <c r="BG80" s="1">
        <f t="shared" si="69"/>
        <v>21.272249999999996</v>
      </c>
      <c r="BH80" s="1">
        <f t="shared" si="71"/>
        <v>21.386399999999998</v>
      </c>
      <c r="BI80" s="1">
        <f t="shared" si="73"/>
        <v>21.067999999999998</v>
      </c>
      <c r="BJ80" s="1">
        <f t="shared" si="75"/>
        <v>22.031099999999995</v>
      </c>
      <c r="BK80" s="1">
        <f t="shared" si="77"/>
        <v>20.711950000000002</v>
      </c>
      <c r="BL80" s="1">
        <f t="shared" si="79"/>
        <v>21.356099999999998</v>
      </c>
      <c r="BM80" s="1">
        <f t="shared" si="81"/>
        <v>21.456249999999997</v>
      </c>
      <c r="BN80" s="1">
        <f t="shared" si="83"/>
        <v>22.661100000000001</v>
      </c>
      <c r="BO80" s="1">
        <f t="shared" si="85"/>
        <v>22.534400000000002</v>
      </c>
      <c r="BP80" s="1">
        <f t="shared" si="88"/>
        <v>23.1465</v>
      </c>
      <c r="BQ80" s="1">
        <f t="shared" si="92"/>
        <v>23.833600000000004</v>
      </c>
      <c r="BR80" s="1">
        <f t="shared" si="94"/>
        <v>23.2605</v>
      </c>
      <c r="BS80" s="1">
        <f t="shared" si="96"/>
        <v>23.432800000000004</v>
      </c>
      <c r="BT80" s="1">
        <f t="shared" si="99"/>
        <v>24.122</v>
      </c>
      <c r="BU80" s="1">
        <f t="shared" si="101"/>
        <v>24.811199999999999</v>
      </c>
      <c r="BV80" s="1">
        <f t="shared" si="103"/>
        <v>24.4039</v>
      </c>
      <c r="BW80" s="1">
        <f t="shared" si="105"/>
        <v>24.315000000000001</v>
      </c>
      <c r="BX80" s="1">
        <f t="shared" si="107"/>
        <v>24.373750000000001</v>
      </c>
      <c r="BY80" s="1">
        <f t="shared" si="109"/>
        <v>24.713100000000004</v>
      </c>
      <c r="BZ80" s="1">
        <f t="shared" ref="BZ80:BZ111" si="112">29.59*C6</f>
        <v>25.891249999999999</v>
      </c>
      <c r="CA80" s="1">
        <f>BZ79*0.97</f>
        <v>28.704215289853337</v>
      </c>
      <c r="DA80">
        <f t="shared" si="86"/>
        <v>990.12414528985335</v>
      </c>
    </row>
    <row r="81" spans="1:105" x14ac:dyDescent="0.25">
      <c r="A81">
        <v>2026</v>
      </c>
      <c r="B81">
        <f t="shared" si="89"/>
        <v>77</v>
      </c>
      <c r="C81" s="1">
        <v>0.38700000000000001</v>
      </c>
      <c r="D81">
        <f t="shared" si="90"/>
        <v>3.4830000000000001</v>
      </c>
      <c r="E81">
        <v>3.4830000000000001</v>
      </c>
      <c r="F81">
        <v>3.5010000000000003</v>
      </c>
      <c r="G81">
        <v>3.5010000000000003</v>
      </c>
      <c r="H81">
        <f t="shared" si="97"/>
        <v>3.9000000000000004</v>
      </c>
      <c r="I81">
        <v>3.9000000000000004</v>
      </c>
      <c r="J81">
        <v>3.9000000000000004</v>
      </c>
      <c r="K81">
        <v>3.95</v>
      </c>
      <c r="L81">
        <v>3.95</v>
      </c>
      <c r="M81">
        <v>3.95</v>
      </c>
      <c r="N81" s="1">
        <f t="shared" si="110"/>
        <v>4.4503700000000004</v>
      </c>
      <c r="O81" s="1">
        <f t="shared" ref="O81:O112" si="113">11.54*C70</f>
        <v>4.5813800000000002</v>
      </c>
      <c r="P81" s="1">
        <f t="shared" si="46"/>
        <v>4.6687200000000004</v>
      </c>
      <c r="Q81" s="1">
        <f t="shared" si="48"/>
        <v>4.8553100000000002</v>
      </c>
      <c r="R81" s="1">
        <f t="shared" si="50"/>
        <v>5.2007000000000003</v>
      </c>
      <c r="S81" s="1">
        <f t="shared" si="52"/>
        <v>5.4349300000000005</v>
      </c>
      <c r="T81" s="1">
        <f t="shared" si="54"/>
        <v>5.7809999999999997</v>
      </c>
      <c r="U81" s="1">
        <f t="shared" si="56"/>
        <v>5.5923999999999996</v>
      </c>
      <c r="V81" s="1">
        <f t="shared" si="58"/>
        <v>5.5267999999999997</v>
      </c>
      <c r="W81" s="1">
        <f t="shared" si="60"/>
        <v>5.9933999999999994</v>
      </c>
      <c r="X81" s="1">
        <f t="shared" si="62"/>
        <v>5.9597999999999995</v>
      </c>
      <c r="Y81" s="1">
        <f t="shared" si="64"/>
        <v>6.4005000000000001</v>
      </c>
      <c r="Z81" s="1">
        <f t="shared" si="66"/>
        <v>6.8807499999999999</v>
      </c>
      <c r="AA81" s="1">
        <f t="shared" si="68"/>
        <v>7.8259999999999996</v>
      </c>
      <c r="AB81" s="1">
        <f t="shared" si="70"/>
        <v>8.0625</v>
      </c>
      <c r="AC81" s="1">
        <f t="shared" si="72"/>
        <v>7.8518000000000008</v>
      </c>
      <c r="AD81" s="1">
        <f t="shared" si="74"/>
        <v>8.3650500000000001</v>
      </c>
      <c r="AE81" s="1">
        <f t="shared" si="76"/>
        <v>8.8305000000000007</v>
      </c>
      <c r="AF81" s="1">
        <f t="shared" si="78"/>
        <v>7.92</v>
      </c>
      <c r="AG81" s="1">
        <f t="shared" si="80"/>
        <v>7.2467999999999995</v>
      </c>
      <c r="AH81" s="1">
        <f t="shared" si="82"/>
        <v>7.8525</v>
      </c>
      <c r="AI81" s="1">
        <f t="shared" si="84"/>
        <v>7.4340000000000002</v>
      </c>
      <c r="AJ81" s="1">
        <f t="shared" si="87"/>
        <v>8.2946500000000007</v>
      </c>
      <c r="AK81" s="1">
        <f t="shared" si="91"/>
        <v>8.1718000000000011</v>
      </c>
      <c r="AL81" s="1">
        <f t="shared" si="93"/>
        <v>8.8734000000000002</v>
      </c>
      <c r="AM81" s="1">
        <f t="shared" si="95"/>
        <v>10.028</v>
      </c>
      <c r="AN81" s="1">
        <f t="shared" si="98"/>
        <v>10.64385</v>
      </c>
      <c r="AO81" s="1">
        <f t="shared" si="100"/>
        <v>11.21115</v>
      </c>
      <c r="AP81" s="1">
        <f t="shared" si="102"/>
        <v>11.933299999999999</v>
      </c>
      <c r="AQ81" s="1">
        <f t="shared" si="104"/>
        <v>11.937999999999999</v>
      </c>
      <c r="AR81" s="1">
        <f t="shared" si="106"/>
        <v>12.088749999999999</v>
      </c>
      <c r="AS81" s="1">
        <f t="shared" si="108"/>
        <v>12.44975</v>
      </c>
      <c r="AT81" s="1">
        <f t="shared" si="111"/>
        <v>13.492799999999999</v>
      </c>
      <c r="AU81" s="1">
        <f t="shared" ref="AU81:AU112" si="114">27.71*C38</f>
        <v>13.439349999999999</v>
      </c>
      <c r="AV81" s="1">
        <f t="shared" si="47"/>
        <v>13.6661</v>
      </c>
      <c r="AW81" s="1">
        <f t="shared" si="49"/>
        <v>13.934249999999999</v>
      </c>
      <c r="AX81" s="1">
        <f t="shared" si="51"/>
        <v>14.69</v>
      </c>
      <c r="AY81" s="1">
        <f t="shared" si="53"/>
        <v>15.993600000000001</v>
      </c>
      <c r="AZ81" s="1">
        <f t="shared" si="55"/>
        <v>15.41395</v>
      </c>
      <c r="BA81" s="1">
        <f t="shared" si="57"/>
        <v>16.395600000000002</v>
      </c>
      <c r="BB81" s="1">
        <f t="shared" si="59"/>
        <v>16.989000000000001</v>
      </c>
      <c r="BC81" s="1">
        <f t="shared" si="61"/>
        <v>18.327400000000001</v>
      </c>
      <c r="BD81" s="1">
        <f t="shared" si="63"/>
        <v>18.775800000000004</v>
      </c>
      <c r="BE81" s="1">
        <f t="shared" si="65"/>
        <v>19.887050000000002</v>
      </c>
      <c r="BF81" s="1">
        <f t="shared" si="67"/>
        <v>19.827500000000001</v>
      </c>
      <c r="BG81" s="1">
        <f t="shared" si="69"/>
        <v>20.89575</v>
      </c>
      <c r="BH81" s="1">
        <f t="shared" si="71"/>
        <v>21.198799999999999</v>
      </c>
      <c r="BI81" s="1">
        <f t="shared" si="73"/>
        <v>20.884799999999998</v>
      </c>
      <c r="BJ81" s="1">
        <f t="shared" si="75"/>
        <v>21.654499999999995</v>
      </c>
      <c r="BK81" s="1">
        <f t="shared" si="77"/>
        <v>20.363849999999999</v>
      </c>
      <c r="BL81" s="1">
        <f t="shared" si="79"/>
        <v>20.830949999999998</v>
      </c>
      <c r="BM81" s="1">
        <f t="shared" si="81"/>
        <v>20.941299999999998</v>
      </c>
      <c r="BN81" s="1">
        <f t="shared" si="83"/>
        <v>22.481249999999999</v>
      </c>
      <c r="BO81" s="1">
        <f t="shared" si="85"/>
        <v>22.182300000000001</v>
      </c>
      <c r="BP81" s="1">
        <f t="shared" si="88"/>
        <v>22.790400000000002</v>
      </c>
      <c r="BQ81" s="1">
        <f t="shared" si="92"/>
        <v>23.296000000000003</v>
      </c>
      <c r="BR81" s="1">
        <f t="shared" si="94"/>
        <v>22.915900000000001</v>
      </c>
      <c r="BS81" s="1">
        <f t="shared" si="96"/>
        <v>23.2605</v>
      </c>
      <c r="BT81" s="1">
        <f t="shared" si="99"/>
        <v>23.432800000000004</v>
      </c>
      <c r="BU81" s="1">
        <f t="shared" si="101"/>
        <v>24.122</v>
      </c>
      <c r="BV81" s="1">
        <f t="shared" si="103"/>
        <v>24.069599999999998</v>
      </c>
      <c r="BW81" s="1">
        <f t="shared" si="105"/>
        <v>23.666599999999999</v>
      </c>
      <c r="BX81" s="1">
        <f t="shared" si="107"/>
        <v>23.587499999999999</v>
      </c>
      <c r="BY81" s="1">
        <f t="shared" si="109"/>
        <v>23.645250000000001</v>
      </c>
      <c r="BZ81" s="1">
        <f t="shared" si="112"/>
        <v>23.9679</v>
      </c>
      <c r="CA81" s="1">
        <f t="shared" ref="CA81:CA112" si="115">28.7*C6</f>
        <v>25.112500000000001</v>
      </c>
      <c r="CB81" s="1">
        <f>CA80*0.97</f>
        <v>27.843088831157736</v>
      </c>
      <c r="DA81">
        <f t="shared" si="86"/>
        <v>999.84179883115769</v>
      </c>
    </row>
    <row r="82" spans="1:105" x14ac:dyDescent="0.25">
      <c r="A82">
        <v>2027</v>
      </c>
      <c r="B82">
        <f t="shared" si="89"/>
        <v>78</v>
      </c>
      <c r="C82" s="1">
        <v>0.38500000000000001</v>
      </c>
      <c r="D82">
        <f t="shared" si="90"/>
        <v>3.4649999999999999</v>
      </c>
      <c r="E82">
        <v>3.4830000000000001</v>
      </c>
      <c r="F82">
        <v>3.4830000000000001</v>
      </c>
      <c r="G82">
        <v>3.5010000000000003</v>
      </c>
      <c r="H82">
        <f t="shared" si="97"/>
        <v>3.89</v>
      </c>
      <c r="I82">
        <v>3.9000000000000004</v>
      </c>
      <c r="J82">
        <v>3.9000000000000004</v>
      </c>
      <c r="K82">
        <v>3.9000000000000004</v>
      </c>
      <c r="L82">
        <v>3.95</v>
      </c>
      <c r="M82">
        <v>3.95</v>
      </c>
      <c r="N82" s="1">
        <f t="shared" si="110"/>
        <v>4.4279500000000009</v>
      </c>
      <c r="O82" s="1">
        <f t="shared" si="113"/>
        <v>4.5813800000000002</v>
      </c>
      <c r="P82" s="1">
        <f t="shared" ref="P82:P113" si="116">11.76*C70</f>
        <v>4.6687200000000004</v>
      </c>
      <c r="Q82" s="1">
        <f t="shared" si="48"/>
        <v>4.8553100000000002</v>
      </c>
      <c r="R82" s="1">
        <f t="shared" si="50"/>
        <v>5.2007000000000003</v>
      </c>
      <c r="S82" s="1">
        <f t="shared" si="52"/>
        <v>5.4349300000000005</v>
      </c>
      <c r="T82" s="1">
        <f t="shared" si="54"/>
        <v>5.5977000000000006</v>
      </c>
      <c r="U82" s="1">
        <f t="shared" si="56"/>
        <v>5.5923999999999996</v>
      </c>
      <c r="V82" s="1">
        <f t="shared" si="58"/>
        <v>5.5267999999999997</v>
      </c>
      <c r="W82" s="1">
        <f t="shared" si="60"/>
        <v>5.8506999999999998</v>
      </c>
      <c r="X82" s="1">
        <f t="shared" si="62"/>
        <v>5.9597999999999995</v>
      </c>
      <c r="Y82" s="1">
        <f t="shared" si="64"/>
        <v>6.3251999999999997</v>
      </c>
      <c r="Z82" s="1">
        <f t="shared" si="66"/>
        <v>6.8807499999999999</v>
      </c>
      <c r="AA82" s="1">
        <f t="shared" si="68"/>
        <v>7.7349999999999994</v>
      </c>
      <c r="AB82" s="1">
        <f t="shared" si="70"/>
        <v>8.0625</v>
      </c>
      <c r="AC82" s="1">
        <f t="shared" si="72"/>
        <v>7.8518000000000008</v>
      </c>
      <c r="AD82" s="1">
        <f t="shared" si="74"/>
        <v>8.2689000000000004</v>
      </c>
      <c r="AE82" s="1">
        <f t="shared" si="76"/>
        <v>8.8305000000000007</v>
      </c>
      <c r="AF82" s="1">
        <f t="shared" si="78"/>
        <v>7.83</v>
      </c>
      <c r="AG82" s="1">
        <f t="shared" si="80"/>
        <v>7.2467999999999995</v>
      </c>
      <c r="AH82" s="1">
        <f t="shared" si="82"/>
        <v>7.6779999999999999</v>
      </c>
      <c r="AI82" s="1">
        <f t="shared" si="84"/>
        <v>7.4340000000000002</v>
      </c>
      <c r="AJ82" s="1">
        <f t="shared" si="87"/>
        <v>8.2035</v>
      </c>
      <c r="AK82" s="1">
        <f t="shared" si="91"/>
        <v>8.1718000000000011</v>
      </c>
      <c r="AL82" s="1">
        <f t="shared" si="93"/>
        <v>8.7769499999999994</v>
      </c>
      <c r="AM82" s="1">
        <f t="shared" si="95"/>
        <v>10.028</v>
      </c>
      <c r="AN82" s="1">
        <f t="shared" si="98"/>
        <v>10.529400000000001</v>
      </c>
      <c r="AO82" s="1">
        <f t="shared" si="100"/>
        <v>11.21115</v>
      </c>
      <c r="AP82" s="1">
        <f t="shared" si="102"/>
        <v>11.80635</v>
      </c>
      <c r="AQ82" s="1">
        <f t="shared" si="104"/>
        <v>11.937999999999999</v>
      </c>
      <c r="AR82" s="1">
        <f t="shared" si="106"/>
        <v>11.961499999999999</v>
      </c>
      <c r="AS82" s="1">
        <f t="shared" si="108"/>
        <v>12.44975</v>
      </c>
      <c r="AT82" s="1">
        <f t="shared" si="111"/>
        <v>13.35225</v>
      </c>
      <c r="AU82" s="1">
        <f t="shared" si="114"/>
        <v>13.300800000000001</v>
      </c>
      <c r="AV82" s="1">
        <f t="shared" ref="AV82:AV113" si="117">27.89*C38</f>
        <v>13.52665</v>
      </c>
      <c r="AW82" s="1">
        <f t="shared" si="49"/>
        <v>13.7935</v>
      </c>
      <c r="AX82" s="1">
        <f t="shared" si="51"/>
        <v>14.543099999999999</v>
      </c>
      <c r="AY82" s="1">
        <f t="shared" si="53"/>
        <v>15.68</v>
      </c>
      <c r="AZ82" s="1">
        <f t="shared" si="55"/>
        <v>15.2643</v>
      </c>
      <c r="BA82" s="1">
        <f t="shared" si="57"/>
        <v>16.237950000000001</v>
      </c>
      <c r="BB82" s="1">
        <f t="shared" si="59"/>
        <v>16.827200000000001</v>
      </c>
      <c r="BC82" s="1">
        <f t="shared" si="61"/>
        <v>18.154499999999999</v>
      </c>
      <c r="BD82" s="1">
        <f t="shared" si="63"/>
        <v>18.428100000000004</v>
      </c>
      <c r="BE82" s="1">
        <f t="shared" si="65"/>
        <v>19.704600000000003</v>
      </c>
      <c r="BF82" s="1">
        <f t="shared" si="67"/>
        <v>19.64725</v>
      </c>
      <c r="BG82" s="1">
        <f t="shared" si="69"/>
        <v>20.7075</v>
      </c>
      <c r="BH82" s="1">
        <f t="shared" si="71"/>
        <v>20.823600000000003</v>
      </c>
      <c r="BI82" s="1">
        <f t="shared" si="73"/>
        <v>20.701599999999999</v>
      </c>
      <c r="BJ82" s="1">
        <f t="shared" si="75"/>
        <v>21.466199999999997</v>
      </c>
      <c r="BK82" s="1">
        <f t="shared" si="77"/>
        <v>20.015750000000001</v>
      </c>
      <c r="BL82" s="1">
        <f t="shared" si="79"/>
        <v>20.480849999999997</v>
      </c>
      <c r="BM82" s="1">
        <f t="shared" si="81"/>
        <v>20.426349999999999</v>
      </c>
      <c r="BN82" s="1">
        <f t="shared" si="83"/>
        <v>21.941699999999997</v>
      </c>
      <c r="BO82" s="1">
        <f t="shared" si="85"/>
        <v>22.006250000000001</v>
      </c>
      <c r="BP82" s="1">
        <f t="shared" si="88"/>
        <v>22.4343</v>
      </c>
      <c r="BQ82" s="1">
        <f t="shared" si="92"/>
        <v>22.937600000000003</v>
      </c>
      <c r="BR82" s="1">
        <f t="shared" si="94"/>
        <v>22.399000000000001</v>
      </c>
      <c r="BS82" s="1">
        <f t="shared" si="96"/>
        <v>22.915900000000001</v>
      </c>
      <c r="BT82" s="1">
        <f t="shared" si="99"/>
        <v>23.2605</v>
      </c>
      <c r="BU82" s="1">
        <f t="shared" si="101"/>
        <v>23.432800000000004</v>
      </c>
      <c r="BV82" s="1">
        <f t="shared" si="103"/>
        <v>23.401</v>
      </c>
      <c r="BW82" s="1">
        <f t="shared" si="105"/>
        <v>23.342400000000001</v>
      </c>
      <c r="BX82" s="1">
        <f t="shared" si="107"/>
        <v>22.958499999999997</v>
      </c>
      <c r="BY82" s="1">
        <f t="shared" si="109"/>
        <v>22.8825</v>
      </c>
      <c r="BZ82" s="1">
        <f t="shared" si="112"/>
        <v>22.93225</v>
      </c>
      <c r="CA82" s="1">
        <f t="shared" si="115"/>
        <v>23.247</v>
      </c>
      <c r="CB82" s="1">
        <f t="shared" ref="CB82:CB113" si="118">27.84*C6</f>
        <v>24.36</v>
      </c>
      <c r="CC82" s="1">
        <f>CB81*0.97</f>
        <v>27.007796166223002</v>
      </c>
      <c r="DA82">
        <f t="shared" si="86"/>
        <v>1008.879786166223</v>
      </c>
    </row>
    <row r="83" spans="1:105" x14ac:dyDescent="0.25">
      <c r="A83">
        <v>2028</v>
      </c>
      <c r="B83">
        <f t="shared" si="89"/>
        <v>79</v>
      </c>
      <c r="C83" s="1">
        <v>0.38500000000000001</v>
      </c>
      <c r="D83">
        <f t="shared" si="90"/>
        <v>3.4649999999999999</v>
      </c>
      <c r="E83">
        <v>3.4649999999999999</v>
      </c>
      <c r="F83">
        <v>3.4830000000000001</v>
      </c>
      <c r="G83">
        <v>3.4830000000000001</v>
      </c>
      <c r="H83">
        <f t="shared" si="97"/>
        <v>3.89</v>
      </c>
      <c r="I83">
        <v>3.89</v>
      </c>
      <c r="J83">
        <v>3.9000000000000004</v>
      </c>
      <c r="K83">
        <v>3.9000000000000004</v>
      </c>
      <c r="L83">
        <v>3.9000000000000004</v>
      </c>
      <c r="M83">
        <v>3.95</v>
      </c>
      <c r="N83" s="1">
        <f t="shared" si="110"/>
        <v>4.4279500000000009</v>
      </c>
      <c r="O83" s="1">
        <f t="shared" si="113"/>
        <v>4.5583</v>
      </c>
      <c r="P83" s="1">
        <f t="shared" si="116"/>
        <v>4.6687200000000004</v>
      </c>
      <c r="Q83" s="1">
        <f t="shared" ref="Q83:Q114" si="119">12.23*C70</f>
        <v>4.8553100000000002</v>
      </c>
      <c r="R83" s="1">
        <f t="shared" si="50"/>
        <v>5.2007000000000003</v>
      </c>
      <c r="S83" s="1">
        <f t="shared" si="52"/>
        <v>5.4349300000000005</v>
      </c>
      <c r="T83" s="1">
        <f t="shared" si="54"/>
        <v>5.5977000000000006</v>
      </c>
      <c r="U83" s="1">
        <f t="shared" si="56"/>
        <v>5.4150800000000006</v>
      </c>
      <c r="V83" s="1">
        <f t="shared" si="58"/>
        <v>5.5267999999999997</v>
      </c>
      <c r="W83" s="1">
        <f t="shared" si="60"/>
        <v>5.8506999999999998</v>
      </c>
      <c r="X83" s="1">
        <f t="shared" si="62"/>
        <v>5.8178999999999998</v>
      </c>
      <c r="Y83" s="1">
        <f t="shared" si="64"/>
        <v>6.3251999999999997</v>
      </c>
      <c r="Z83" s="1">
        <f t="shared" si="66"/>
        <v>6.7998000000000003</v>
      </c>
      <c r="AA83" s="1">
        <f t="shared" si="68"/>
        <v>7.7349999999999994</v>
      </c>
      <c r="AB83" s="1">
        <f t="shared" si="70"/>
        <v>7.96875</v>
      </c>
      <c r="AC83" s="1">
        <f t="shared" si="72"/>
        <v>7.8518000000000008</v>
      </c>
      <c r="AD83" s="1">
        <f t="shared" si="74"/>
        <v>8.2689000000000004</v>
      </c>
      <c r="AE83" s="1">
        <f t="shared" si="76"/>
        <v>8.729000000000001</v>
      </c>
      <c r="AF83" s="1">
        <f t="shared" si="78"/>
        <v>7.83</v>
      </c>
      <c r="AG83" s="1">
        <f t="shared" si="80"/>
        <v>7.1644499999999995</v>
      </c>
      <c r="AH83" s="1">
        <f t="shared" si="82"/>
        <v>7.6779999999999999</v>
      </c>
      <c r="AI83" s="1">
        <f t="shared" si="84"/>
        <v>7.2687999999999997</v>
      </c>
      <c r="AJ83" s="1">
        <f t="shared" si="87"/>
        <v>8.2035</v>
      </c>
      <c r="AK83" s="1">
        <f t="shared" si="91"/>
        <v>8.0820000000000007</v>
      </c>
      <c r="AL83" s="1">
        <f t="shared" si="93"/>
        <v>8.7769499999999994</v>
      </c>
      <c r="AM83" s="1">
        <f t="shared" si="95"/>
        <v>9.9190000000000005</v>
      </c>
      <c r="AN83" s="1">
        <f t="shared" si="98"/>
        <v>10.529400000000001</v>
      </c>
      <c r="AO83" s="1">
        <f t="shared" si="100"/>
        <v>11.0906</v>
      </c>
      <c r="AP83" s="1">
        <f t="shared" si="102"/>
        <v>11.80635</v>
      </c>
      <c r="AQ83" s="1">
        <f t="shared" si="104"/>
        <v>11.811</v>
      </c>
      <c r="AR83" s="1">
        <f t="shared" si="106"/>
        <v>11.961499999999999</v>
      </c>
      <c r="AS83" s="1">
        <f t="shared" si="108"/>
        <v>12.3187</v>
      </c>
      <c r="AT83" s="1">
        <f t="shared" si="111"/>
        <v>13.35225</v>
      </c>
      <c r="AU83" s="1">
        <f t="shared" si="114"/>
        <v>13.16225</v>
      </c>
      <c r="AV83" s="1">
        <f t="shared" si="117"/>
        <v>13.3872</v>
      </c>
      <c r="AW83" s="1">
        <f t="shared" ref="AW83:AW114" si="120">28.15*C38</f>
        <v>13.652749999999999</v>
      </c>
      <c r="AX83" s="1">
        <f t="shared" si="51"/>
        <v>14.396199999999999</v>
      </c>
      <c r="AY83" s="1">
        <f t="shared" si="53"/>
        <v>15.523199999999999</v>
      </c>
      <c r="AZ83" s="1">
        <f t="shared" si="55"/>
        <v>14.965</v>
      </c>
      <c r="BA83" s="1">
        <f t="shared" si="57"/>
        <v>16.080300000000001</v>
      </c>
      <c r="BB83" s="1">
        <f t="shared" si="59"/>
        <v>16.665400000000002</v>
      </c>
      <c r="BC83" s="1">
        <f t="shared" si="61"/>
        <v>17.9816</v>
      </c>
      <c r="BD83" s="1">
        <f t="shared" si="63"/>
        <v>18.254250000000003</v>
      </c>
      <c r="BE83" s="1">
        <f t="shared" si="65"/>
        <v>19.339700000000001</v>
      </c>
      <c r="BF83" s="1">
        <f t="shared" si="67"/>
        <v>19.466999999999999</v>
      </c>
      <c r="BG83" s="1">
        <f t="shared" si="69"/>
        <v>20.51925</v>
      </c>
      <c r="BH83" s="1">
        <f t="shared" si="71"/>
        <v>20.636000000000003</v>
      </c>
      <c r="BI83" s="1">
        <f t="shared" si="73"/>
        <v>20.3352</v>
      </c>
      <c r="BJ83" s="1">
        <f t="shared" si="75"/>
        <v>21.277899999999995</v>
      </c>
      <c r="BK83" s="1">
        <f t="shared" si="77"/>
        <v>19.841699999999999</v>
      </c>
      <c r="BL83" s="1">
        <f t="shared" si="79"/>
        <v>20.130749999999999</v>
      </c>
      <c r="BM83" s="1">
        <f t="shared" si="81"/>
        <v>20.083049999999997</v>
      </c>
      <c r="BN83" s="1">
        <f t="shared" si="83"/>
        <v>21.402149999999999</v>
      </c>
      <c r="BO83" s="1">
        <f t="shared" si="85"/>
        <v>21.478100000000001</v>
      </c>
      <c r="BP83" s="1">
        <f t="shared" si="88"/>
        <v>22.256250000000001</v>
      </c>
      <c r="BQ83" s="1">
        <f t="shared" si="92"/>
        <v>22.579200000000004</v>
      </c>
      <c r="BR83" s="1">
        <f t="shared" si="94"/>
        <v>22.054400000000001</v>
      </c>
      <c r="BS83" s="1">
        <f t="shared" si="96"/>
        <v>22.399000000000001</v>
      </c>
      <c r="BT83" s="1">
        <f t="shared" si="99"/>
        <v>22.915900000000001</v>
      </c>
      <c r="BU83" s="1">
        <f t="shared" si="101"/>
        <v>23.2605</v>
      </c>
      <c r="BV83" s="1">
        <f t="shared" si="103"/>
        <v>22.732400000000002</v>
      </c>
      <c r="BW83" s="1">
        <f t="shared" si="105"/>
        <v>22.693999999999999</v>
      </c>
      <c r="BX83" s="1">
        <f t="shared" si="107"/>
        <v>22.643999999999998</v>
      </c>
      <c r="BY83" s="1">
        <f t="shared" si="109"/>
        <v>22.272300000000001</v>
      </c>
      <c r="BZ83" s="1">
        <f t="shared" si="112"/>
        <v>22.192499999999999</v>
      </c>
      <c r="CA83" s="1">
        <f t="shared" si="115"/>
        <v>22.2425</v>
      </c>
      <c r="CB83" s="1">
        <f t="shared" si="118"/>
        <v>22.5504</v>
      </c>
      <c r="CC83" s="1">
        <f t="shared" ref="CC83:CC114" si="121">27*C6</f>
        <v>23.625</v>
      </c>
      <c r="CD83" s="1">
        <f>CC82*0.97</f>
        <v>26.197562281236312</v>
      </c>
      <c r="DA83">
        <f t="shared" si="86"/>
        <v>1017.3459022812361</v>
      </c>
    </row>
    <row r="84" spans="1:105" x14ac:dyDescent="0.25">
      <c r="A84">
        <v>2029</v>
      </c>
      <c r="B84">
        <f t="shared" si="89"/>
        <v>80</v>
      </c>
      <c r="C84" s="1">
        <v>0.38500000000000001</v>
      </c>
      <c r="D84">
        <f t="shared" si="90"/>
        <v>3.4649999999999999</v>
      </c>
      <c r="E84">
        <v>3.4649999999999999</v>
      </c>
      <c r="F84">
        <v>3.4649999999999999</v>
      </c>
      <c r="G84">
        <v>3.4830000000000001</v>
      </c>
      <c r="H84">
        <f t="shared" si="97"/>
        <v>3.87</v>
      </c>
      <c r="I84">
        <v>3.89</v>
      </c>
      <c r="J84">
        <v>3.89</v>
      </c>
      <c r="K84">
        <v>3.9000000000000004</v>
      </c>
      <c r="L84">
        <v>3.9000000000000004</v>
      </c>
      <c r="M84">
        <v>3.9000000000000004</v>
      </c>
      <c r="N84" s="1">
        <f t="shared" si="110"/>
        <v>4.4279500000000009</v>
      </c>
      <c r="O84" s="1">
        <f t="shared" si="113"/>
        <v>4.5583</v>
      </c>
      <c r="P84" s="1">
        <f t="shared" si="116"/>
        <v>4.6452</v>
      </c>
      <c r="Q84" s="1">
        <f t="shared" si="119"/>
        <v>4.8553100000000002</v>
      </c>
      <c r="R84" s="1">
        <f t="shared" ref="R84:R115" si="122">13.1*C70</f>
        <v>5.2007000000000003</v>
      </c>
      <c r="S84" s="1">
        <f t="shared" si="52"/>
        <v>5.4349300000000005</v>
      </c>
      <c r="T84" s="1">
        <f t="shared" si="54"/>
        <v>5.5977000000000006</v>
      </c>
      <c r="U84" s="1">
        <f t="shared" si="56"/>
        <v>5.4150800000000006</v>
      </c>
      <c r="V84" s="1">
        <f t="shared" si="58"/>
        <v>5.3515600000000001</v>
      </c>
      <c r="W84" s="1">
        <f t="shared" si="60"/>
        <v>5.8506999999999998</v>
      </c>
      <c r="X84" s="1">
        <f t="shared" si="62"/>
        <v>5.8178999999999998</v>
      </c>
      <c r="Y84" s="1">
        <f t="shared" si="64"/>
        <v>6.1745999999999999</v>
      </c>
      <c r="Z84" s="1">
        <f t="shared" si="66"/>
        <v>6.7998000000000003</v>
      </c>
      <c r="AA84" s="1">
        <f t="shared" si="68"/>
        <v>7.6439999999999992</v>
      </c>
      <c r="AB84" s="1">
        <f t="shared" si="70"/>
        <v>7.96875</v>
      </c>
      <c r="AC84" s="1">
        <f t="shared" si="72"/>
        <v>7.7605000000000004</v>
      </c>
      <c r="AD84" s="1">
        <f t="shared" si="74"/>
        <v>8.2689000000000004</v>
      </c>
      <c r="AE84" s="1">
        <f t="shared" si="76"/>
        <v>8.729000000000001</v>
      </c>
      <c r="AF84" s="1">
        <f t="shared" si="78"/>
        <v>7.74</v>
      </c>
      <c r="AG84" s="1">
        <f t="shared" si="80"/>
        <v>7.1644499999999995</v>
      </c>
      <c r="AH84" s="1">
        <f t="shared" si="82"/>
        <v>7.5907499999999999</v>
      </c>
      <c r="AI84" s="1">
        <f t="shared" si="84"/>
        <v>7.2687999999999997</v>
      </c>
      <c r="AJ84" s="1">
        <f t="shared" si="87"/>
        <v>8.0212000000000003</v>
      </c>
      <c r="AK84" s="1">
        <f t="shared" si="91"/>
        <v>8.0820000000000007</v>
      </c>
      <c r="AL84" s="1">
        <f t="shared" si="93"/>
        <v>8.6805000000000003</v>
      </c>
      <c r="AM84" s="1">
        <f t="shared" si="95"/>
        <v>9.9190000000000005</v>
      </c>
      <c r="AN84" s="1">
        <f t="shared" si="98"/>
        <v>10.414950000000001</v>
      </c>
      <c r="AO84" s="1">
        <f t="shared" si="100"/>
        <v>11.0906</v>
      </c>
      <c r="AP84" s="1">
        <f t="shared" si="102"/>
        <v>11.679400000000001</v>
      </c>
      <c r="AQ84" s="1">
        <f t="shared" si="104"/>
        <v>11.811</v>
      </c>
      <c r="AR84" s="1">
        <f t="shared" si="106"/>
        <v>11.834250000000001</v>
      </c>
      <c r="AS84" s="1">
        <f t="shared" si="108"/>
        <v>12.3187</v>
      </c>
      <c r="AT84" s="1">
        <f t="shared" si="111"/>
        <v>13.211699999999999</v>
      </c>
      <c r="AU84" s="1">
        <f t="shared" si="114"/>
        <v>13.16225</v>
      </c>
      <c r="AV84" s="1">
        <f t="shared" si="117"/>
        <v>13.24775</v>
      </c>
      <c r="AW84" s="1">
        <f t="shared" si="120"/>
        <v>13.511999999999999</v>
      </c>
      <c r="AX84" s="1">
        <f t="shared" ref="AX84:AX115" si="123">29.38*C38</f>
        <v>14.2493</v>
      </c>
      <c r="AY84" s="1">
        <f t="shared" si="53"/>
        <v>15.366399999999999</v>
      </c>
      <c r="AZ84" s="1">
        <f t="shared" si="55"/>
        <v>14.81535</v>
      </c>
      <c r="BA84" s="1">
        <f t="shared" si="57"/>
        <v>15.765000000000001</v>
      </c>
      <c r="BB84" s="1">
        <f t="shared" si="59"/>
        <v>16.503599999999999</v>
      </c>
      <c r="BC84" s="1">
        <f t="shared" si="61"/>
        <v>17.808699999999998</v>
      </c>
      <c r="BD84" s="1">
        <f t="shared" si="63"/>
        <v>18.080400000000001</v>
      </c>
      <c r="BE84" s="1">
        <f t="shared" si="65"/>
        <v>19.157250000000001</v>
      </c>
      <c r="BF84" s="1">
        <f t="shared" si="67"/>
        <v>19.1065</v>
      </c>
      <c r="BG84" s="1">
        <f t="shared" si="69"/>
        <v>20.331</v>
      </c>
      <c r="BH84" s="1">
        <f t="shared" si="71"/>
        <v>20.448400000000003</v>
      </c>
      <c r="BI84" s="1">
        <f t="shared" si="73"/>
        <v>20.152000000000001</v>
      </c>
      <c r="BJ84" s="1">
        <f t="shared" si="75"/>
        <v>20.901299999999999</v>
      </c>
      <c r="BK84" s="1">
        <f t="shared" si="77"/>
        <v>19.667649999999998</v>
      </c>
      <c r="BL84" s="1">
        <f t="shared" si="79"/>
        <v>19.955699999999997</v>
      </c>
      <c r="BM84" s="1">
        <f t="shared" si="81"/>
        <v>19.739749999999997</v>
      </c>
      <c r="BN84" s="1">
        <f t="shared" si="83"/>
        <v>21.042449999999999</v>
      </c>
      <c r="BO84" s="1">
        <f t="shared" si="85"/>
        <v>20.949950000000001</v>
      </c>
      <c r="BP84" s="1">
        <f t="shared" si="88"/>
        <v>21.722099999999998</v>
      </c>
      <c r="BQ84" s="1">
        <f t="shared" si="92"/>
        <v>22.400000000000002</v>
      </c>
      <c r="BR84" s="1">
        <f t="shared" si="94"/>
        <v>21.709800000000001</v>
      </c>
      <c r="BS84" s="1">
        <f t="shared" si="96"/>
        <v>22.054400000000001</v>
      </c>
      <c r="BT84" s="1">
        <f t="shared" si="99"/>
        <v>22.399000000000001</v>
      </c>
      <c r="BU84" s="1">
        <f t="shared" si="101"/>
        <v>22.915900000000001</v>
      </c>
      <c r="BV84" s="1">
        <f t="shared" si="103"/>
        <v>22.565250000000002</v>
      </c>
      <c r="BW84" s="1">
        <f t="shared" si="105"/>
        <v>22.045600000000004</v>
      </c>
      <c r="BX84" s="1">
        <f t="shared" si="107"/>
        <v>22.014999999999997</v>
      </c>
      <c r="BY84" s="1">
        <f t="shared" si="109"/>
        <v>21.967200000000002</v>
      </c>
      <c r="BZ84" s="1">
        <f t="shared" si="112"/>
        <v>21.6007</v>
      </c>
      <c r="CA84" s="1">
        <f t="shared" si="115"/>
        <v>21.524999999999999</v>
      </c>
      <c r="CB84" s="1">
        <f t="shared" si="118"/>
        <v>21.576000000000001</v>
      </c>
      <c r="CC84" s="1">
        <f t="shared" si="121"/>
        <v>21.87</v>
      </c>
      <c r="CD84" s="1">
        <f t="shared" ref="CD84:CD115" si="124">26.2*C6</f>
        <v>22.925000000000001</v>
      </c>
      <c r="CE84" s="1">
        <f>CD83*0.97</f>
        <v>25.411635412799221</v>
      </c>
      <c r="DA84">
        <f t="shared" si="86"/>
        <v>1025.221465412799</v>
      </c>
    </row>
    <row r="85" spans="1:105" x14ac:dyDescent="0.25">
      <c r="A85">
        <v>2030</v>
      </c>
      <c r="B85">
        <f t="shared" si="89"/>
        <v>81</v>
      </c>
      <c r="C85" s="1">
        <v>0.38400000000000001</v>
      </c>
      <c r="D85">
        <f t="shared" si="90"/>
        <v>3.456</v>
      </c>
      <c r="E85">
        <v>3.4649999999999999</v>
      </c>
      <c r="F85">
        <v>3.4649999999999999</v>
      </c>
      <c r="G85">
        <v>3.4649999999999999</v>
      </c>
      <c r="H85">
        <f t="shared" si="97"/>
        <v>3.87</v>
      </c>
      <c r="I85">
        <v>3.87</v>
      </c>
      <c r="J85">
        <v>3.89</v>
      </c>
      <c r="K85">
        <v>3.89</v>
      </c>
      <c r="L85">
        <v>3.9000000000000004</v>
      </c>
      <c r="M85">
        <v>3.9000000000000004</v>
      </c>
      <c r="N85" s="1">
        <f t="shared" si="110"/>
        <v>4.3719000000000001</v>
      </c>
      <c r="O85" s="1">
        <f t="shared" si="113"/>
        <v>4.5583</v>
      </c>
      <c r="P85" s="1">
        <f t="shared" si="116"/>
        <v>4.6452</v>
      </c>
      <c r="Q85" s="1">
        <f t="shared" si="119"/>
        <v>4.8308500000000008</v>
      </c>
      <c r="R85" s="1">
        <f t="shared" si="122"/>
        <v>5.2007000000000003</v>
      </c>
      <c r="S85" s="1">
        <f t="shared" ref="S85:S116" si="125">13.69*C70</f>
        <v>5.4349300000000005</v>
      </c>
      <c r="T85" s="1">
        <f t="shared" si="54"/>
        <v>5.5977000000000006</v>
      </c>
      <c r="U85" s="1">
        <f t="shared" si="56"/>
        <v>5.4150800000000006</v>
      </c>
      <c r="V85" s="1">
        <f t="shared" si="58"/>
        <v>5.3515600000000001</v>
      </c>
      <c r="W85" s="1">
        <f t="shared" si="60"/>
        <v>5.6651899999999999</v>
      </c>
      <c r="X85" s="1">
        <f t="shared" si="62"/>
        <v>5.8178999999999998</v>
      </c>
      <c r="Y85" s="1">
        <f t="shared" si="64"/>
        <v>6.1745999999999999</v>
      </c>
      <c r="Z85" s="1">
        <f t="shared" si="66"/>
        <v>6.6379000000000001</v>
      </c>
      <c r="AA85" s="1">
        <f t="shared" si="68"/>
        <v>7.6439999999999992</v>
      </c>
      <c r="AB85" s="1">
        <f t="shared" si="70"/>
        <v>7.875</v>
      </c>
      <c r="AC85" s="1">
        <f t="shared" si="72"/>
        <v>7.7605000000000004</v>
      </c>
      <c r="AD85" s="1">
        <f t="shared" si="74"/>
        <v>8.1727500000000006</v>
      </c>
      <c r="AE85" s="1">
        <f t="shared" si="76"/>
        <v>8.729000000000001</v>
      </c>
      <c r="AF85" s="1">
        <f t="shared" si="78"/>
        <v>7.74</v>
      </c>
      <c r="AG85" s="1">
        <f t="shared" si="80"/>
        <v>7.0820999999999996</v>
      </c>
      <c r="AH85" s="1">
        <f t="shared" si="82"/>
        <v>7.5907499999999999</v>
      </c>
      <c r="AI85" s="1">
        <f t="shared" si="84"/>
        <v>7.1861999999999995</v>
      </c>
      <c r="AJ85" s="1">
        <f t="shared" si="87"/>
        <v>8.0212000000000003</v>
      </c>
      <c r="AK85" s="1">
        <f t="shared" si="91"/>
        <v>7.9024000000000001</v>
      </c>
      <c r="AL85" s="1">
        <f t="shared" si="93"/>
        <v>8.6805000000000003</v>
      </c>
      <c r="AM85" s="1">
        <f t="shared" si="95"/>
        <v>9.81</v>
      </c>
      <c r="AN85" s="1">
        <f t="shared" si="98"/>
        <v>10.414950000000001</v>
      </c>
      <c r="AO85" s="1">
        <f t="shared" si="100"/>
        <v>10.970050000000001</v>
      </c>
      <c r="AP85" s="1">
        <f t="shared" si="102"/>
        <v>11.679400000000001</v>
      </c>
      <c r="AQ85" s="1">
        <f t="shared" si="104"/>
        <v>11.683999999999999</v>
      </c>
      <c r="AR85" s="1">
        <f t="shared" si="106"/>
        <v>11.834250000000001</v>
      </c>
      <c r="AS85" s="1">
        <f t="shared" si="108"/>
        <v>12.187650000000001</v>
      </c>
      <c r="AT85" s="1">
        <f t="shared" si="111"/>
        <v>13.211699999999999</v>
      </c>
      <c r="AU85" s="1">
        <f t="shared" si="114"/>
        <v>13.0237</v>
      </c>
      <c r="AV85" s="1">
        <f t="shared" si="117"/>
        <v>13.24775</v>
      </c>
      <c r="AW85" s="1">
        <f t="shared" si="120"/>
        <v>13.371249999999998</v>
      </c>
      <c r="AX85" s="1">
        <f t="shared" si="123"/>
        <v>14.102399999999999</v>
      </c>
      <c r="AY85" s="1">
        <f t="shared" ref="AY85:AY116" si="126">31.36*C38</f>
        <v>15.2096</v>
      </c>
      <c r="AZ85" s="1">
        <f t="shared" si="55"/>
        <v>14.665699999999999</v>
      </c>
      <c r="BA85" s="1">
        <f t="shared" si="57"/>
        <v>15.60735</v>
      </c>
      <c r="BB85" s="1">
        <f t="shared" si="59"/>
        <v>16.18</v>
      </c>
      <c r="BC85" s="1">
        <f t="shared" si="61"/>
        <v>17.6358</v>
      </c>
      <c r="BD85" s="1">
        <f t="shared" si="63"/>
        <v>17.906550000000003</v>
      </c>
      <c r="BE85" s="1">
        <f t="shared" si="65"/>
        <v>18.974800000000002</v>
      </c>
      <c r="BF85" s="1">
        <f t="shared" si="67"/>
        <v>18.92625</v>
      </c>
      <c r="BG85" s="1">
        <f t="shared" si="69"/>
        <v>19.954499999999999</v>
      </c>
      <c r="BH85" s="1">
        <f t="shared" si="71"/>
        <v>20.260800000000003</v>
      </c>
      <c r="BI85" s="1">
        <f t="shared" si="73"/>
        <v>19.968800000000002</v>
      </c>
      <c r="BJ85" s="1">
        <f t="shared" si="75"/>
        <v>20.713000000000001</v>
      </c>
      <c r="BK85" s="1">
        <f t="shared" si="77"/>
        <v>19.319550000000003</v>
      </c>
      <c r="BL85" s="1">
        <f t="shared" si="79"/>
        <v>19.780649999999998</v>
      </c>
      <c r="BM85" s="1">
        <f t="shared" si="81"/>
        <v>19.568099999999998</v>
      </c>
      <c r="BN85" s="1">
        <f t="shared" si="83"/>
        <v>20.682749999999999</v>
      </c>
      <c r="BO85" s="1">
        <f t="shared" si="85"/>
        <v>20.597849999999998</v>
      </c>
      <c r="BP85" s="1">
        <f t="shared" si="88"/>
        <v>21.187949999999997</v>
      </c>
      <c r="BQ85" s="1">
        <f t="shared" si="92"/>
        <v>21.862400000000001</v>
      </c>
      <c r="BR85" s="1">
        <f t="shared" si="94"/>
        <v>21.537500000000001</v>
      </c>
      <c r="BS85" s="1">
        <f t="shared" si="96"/>
        <v>21.709800000000001</v>
      </c>
      <c r="BT85" s="1">
        <f t="shared" si="99"/>
        <v>22.054400000000001</v>
      </c>
      <c r="BU85" s="1">
        <f t="shared" si="101"/>
        <v>22.399000000000001</v>
      </c>
      <c r="BV85" s="1">
        <f t="shared" si="103"/>
        <v>22.23095</v>
      </c>
      <c r="BW85" s="1">
        <f t="shared" si="105"/>
        <v>21.883500000000002</v>
      </c>
      <c r="BX85" s="1">
        <f t="shared" si="107"/>
        <v>21.386000000000003</v>
      </c>
      <c r="BY85" s="1">
        <f t="shared" si="109"/>
        <v>21.356999999999999</v>
      </c>
      <c r="BZ85" s="1">
        <f t="shared" si="112"/>
        <v>21.3048</v>
      </c>
      <c r="CA85" s="1">
        <f t="shared" si="115"/>
        <v>20.951000000000001</v>
      </c>
      <c r="CB85" s="1">
        <f t="shared" si="118"/>
        <v>20.88</v>
      </c>
      <c r="CC85" s="1">
        <f t="shared" si="121"/>
        <v>20.925000000000001</v>
      </c>
      <c r="CD85" s="1">
        <f t="shared" si="124"/>
        <v>21.222000000000001</v>
      </c>
      <c r="CE85" s="1">
        <f t="shared" ref="CE85:CE116" si="127">25.41*C6</f>
        <v>22.233750000000001</v>
      </c>
      <c r="CF85" s="1">
        <f>CE84*0.97</f>
        <v>24.649286350415245</v>
      </c>
      <c r="DA85">
        <f t="shared" si="86"/>
        <v>1032.5206963504152</v>
      </c>
    </row>
    <row r="86" spans="1:105" x14ac:dyDescent="0.25">
      <c r="A86">
        <v>2031</v>
      </c>
      <c r="B86">
        <f t="shared" si="89"/>
        <v>82</v>
      </c>
      <c r="C86" s="1">
        <v>0.38400000000000001</v>
      </c>
      <c r="D86">
        <f t="shared" si="90"/>
        <v>3.456</v>
      </c>
      <c r="E86">
        <v>3.456</v>
      </c>
      <c r="F86">
        <v>3.4649999999999999</v>
      </c>
      <c r="G86">
        <v>3.4649999999999999</v>
      </c>
      <c r="H86">
        <f t="shared" si="97"/>
        <v>3.85</v>
      </c>
      <c r="I86">
        <v>3.87</v>
      </c>
      <c r="J86">
        <v>3.87</v>
      </c>
      <c r="K86">
        <v>3.89</v>
      </c>
      <c r="L86">
        <v>3.89</v>
      </c>
      <c r="M86">
        <v>3.9000000000000004</v>
      </c>
      <c r="N86" s="1">
        <f t="shared" si="110"/>
        <v>4.3719000000000001</v>
      </c>
      <c r="O86" s="1">
        <f t="shared" si="113"/>
        <v>4.5005999999999995</v>
      </c>
      <c r="P86" s="1">
        <f t="shared" si="116"/>
        <v>4.6452</v>
      </c>
      <c r="Q86" s="1">
        <f t="shared" si="119"/>
        <v>4.8308500000000008</v>
      </c>
      <c r="R86" s="1">
        <f t="shared" si="122"/>
        <v>5.1745000000000001</v>
      </c>
      <c r="S86" s="1">
        <f t="shared" si="125"/>
        <v>5.4349300000000005</v>
      </c>
      <c r="T86" s="1">
        <f t="shared" ref="T86:T117" si="128">14.1*C70</f>
        <v>5.5977000000000006</v>
      </c>
      <c r="U86" s="1">
        <f t="shared" si="56"/>
        <v>5.4150800000000006</v>
      </c>
      <c r="V86" s="1">
        <f t="shared" si="58"/>
        <v>5.3515600000000001</v>
      </c>
      <c r="W86" s="1">
        <f t="shared" si="60"/>
        <v>5.6651899999999999</v>
      </c>
      <c r="X86" s="1">
        <f t="shared" si="62"/>
        <v>5.6334299999999997</v>
      </c>
      <c r="Y86" s="1">
        <f t="shared" si="64"/>
        <v>6.1745999999999999</v>
      </c>
      <c r="Z86" s="1">
        <f t="shared" si="66"/>
        <v>6.6379000000000001</v>
      </c>
      <c r="AA86" s="1">
        <f t="shared" si="68"/>
        <v>7.4619999999999989</v>
      </c>
      <c r="AB86" s="1">
        <f t="shared" si="70"/>
        <v>7.875</v>
      </c>
      <c r="AC86" s="1">
        <f t="shared" si="72"/>
        <v>7.6692</v>
      </c>
      <c r="AD86" s="1">
        <f t="shared" si="74"/>
        <v>8.1727500000000006</v>
      </c>
      <c r="AE86" s="1">
        <f t="shared" si="76"/>
        <v>8.6274999999999995</v>
      </c>
      <c r="AF86" s="1">
        <f t="shared" si="78"/>
        <v>7.74</v>
      </c>
      <c r="AG86" s="1">
        <f t="shared" si="80"/>
        <v>7.0820999999999996</v>
      </c>
      <c r="AH86" s="1">
        <f t="shared" si="82"/>
        <v>7.5034999999999998</v>
      </c>
      <c r="AI86" s="1">
        <f t="shared" si="84"/>
        <v>7.1861999999999995</v>
      </c>
      <c r="AJ86" s="1">
        <f t="shared" si="87"/>
        <v>7.9300500000000005</v>
      </c>
      <c r="AK86" s="1">
        <f t="shared" si="91"/>
        <v>7.9024000000000001</v>
      </c>
      <c r="AL86" s="1">
        <f t="shared" si="93"/>
        <v>8.4876000000000005</v>
      </c>
      <c r="AM86" s="1">
        <f t="shared" si="95"/>
        <v>9.81</v>
      </c>
      <c r="AN86" s="1">
        <f t="shared" si="98"/>
        <v>10.300500000000001</v>
      </c>
      <c r="AO86" s="1">
        <f t="shared" si="100"/>
        <v>10.970050000000001</v>
      </c>
      <c r="AP86" s="1">
        <f t="shared" si="102"/>
        <v>11.55245</v>
      </c>
      <c r="AQ86" s="1">
        <f t="shared" si="104"/>
        <v>11.683999999999999</v>
      </c>
      <c r="AR86" s="1">
        <f t="shared" si="106"/>
        <v>11.707000000000001</v>
      </c>
      <c r="AS86" s="1">
        <f t="shared" si="108"/>
        <v>12.187650000000001</v>
      </c>
      <c r="AT86" s="1">
        <f t="shared" si="111"/>
        <v>13.071150000000001</v>
      </c>
      <c r="AU86" s="1">
        <f t="shared" si="114"/>
        <v>13.0237</v>
      </c>
      <c r="AV86" s="1">
        <f t="shared" si="117"/>
        <v>13.1083</v>
      </c>
      <c r="AW86" s="1">
        <f t="shared" si="120"/>
        <v>13.371249999999998</v>
      </c>
      <c r="AX86" s="1">
        <f t="shared" si="123"/>
        <v>13.955499999999999</v>
      </c>
      <c r="AY86" s="1">
        <f t="shared" si="126"/>
        <v>15.0528</v>
      </c>
      <c r="AZ86" s="1">
        <f t="shared" ref="AZ86:AZ117" si="129">29.93*C38</f>
        <v>14.51605</v>
      </c>
      <c r="BA86" s="1">
        <f t="shared" si="57"/>
        <v>15.4497</v>
      </c>
      <c r="BB86" s="1">
        <f t="shared" si="59"/>
        <v>16.0182</v>
      </c>
      <c r="BC86" s="1">
        <f t="shared" si="61"/>
        <v>17.29</v>
      </c>
      <c r="BD86" s="1">
        <f t="shared" si="63"/>
        <v>17.732700000000001</v>
      </c>
      <c r="BE86" s="1">
        <f t="shared" si="65"/>
        <v>18.792350000000003</v>
      </c>
      <c r="BF86" s="1">
        <f t="shared" si="67"/>
        <v>18.745999999999999</v>
      </c>
      <c r="BG86" s="1">
        <f t="shared" si="69"/>
        <v>19.766249999999999</v>
      </c>
      <c r="BH86" s="1">
        <f t="shared" si="71"/>
        <v>19.885600000000004</v>
      </c>
      <c r="BI86" s="1">
        <f t="shared" si="73"/>
        <v>19.785600000000002</v>
      </c>
      <c r="BJ86" s="1">
        <f t="shared" si="75"/>
        <v>20.524699999999999</v>
      </c>
      <c r="BK86" s="1">
        <f t="shared" si="77"/>
        <v>19.145500000000002</v>
      </c>
      <c r="BL86" s="1">
        <f t="shared" si="79"/>
        <v>19.43055</v>
      </c>
      <c r="BM86" s="1">
        <f t="shared" si="81"/>
        <v>19.396449999999998</v>
      </c>
      <c r="BN86" s="1">
        <f t="shared" si="83"/>
        <v>20.502899999999997</v>
      </c>
      <c r="BO86" s="1">
        <f t="shared" si="85"/>
        <v>20.245749999999997</v>
      </c>
      <c r="BP86" s="1">
        <f t="shared" si="88"/>
        <v>20.831849999999999</v>
      </c>
      <c r="BQ86" s="1">
        <f t="shared" si="92"/>
        <v>21.3248</v>
      </c>
      <c r="BR86" s="1">
        <f t="shared" si="94"/>
        <v>21.020600000000002</v>
      </c>
      <c r="BS86" s="1">
        <f t="shared" si="96"/>
        <v>21.537500000000001</v>
      </c>
      <c r="BT86" s="1">
        <f t="shared" si="99"/>
        <v>21.709800000000001</v>
      </c>
      <c r="BU86" s="1">
        <f t="shared" si="101"/>
        <v>22.054400000000001</v>
      </c>
      <c r="BV86" s="1">
        <f t="shared" si="103"/>
        <v>21.729500000000002</v>
      </c>
      <c r="BW86" s="1">
        <f t="shared" si="105"/>
        <v>21.559300000000004</v>
      </c>
      <c r="BX86" s="1">
        <f t="shared" si="107"/>
        <v>21.228750000000002</v>
      </c>
      <c r="BY86" s="1">
        <f t="shared" si="109"/>
        <v>20.746800000000004</v>
      </c>
      <c r="BZ86" s="1">
        <f t="shared" si="112"/>
        <v>20.712999999999997</v>
      </c>
      <c r="CA86" s="1">
        <f t="shared" si="115"/>
        <v>20.663999999999998</v>
      </c>
      <c r="CB86" s="1">
        <f t="shared" si="118"/>
        <v>20.3232</v>
      </c>
      <c r="CC86" s="1">
        <f t="shared" si="121"/>
        <v>20.25</v>
      </c>
      <c r="CD86" s="1">
        <f t="shared" si="124"/>
        <v>20.305</v>
      </c>
      <c r="CE86" s="1">
        <f t="shared" si="127"/>
        <v>20.582100000000001</v>
      </c>
      <c r="CF86" s="1">
        <f t="shared" ref="CF86:CF117" si="130">24.65*C6</f>
        <v>21.568749999999998</v>
      </c>
      <c r="CG86" s="1">
        <f>CF85*0.97</f>
        <v>23.909807759902787</v>
      </c>
      <c r="DA86">
        <f t="shared" si="86"/>
        <v>1039.2655477599028</v>
      </c>
    </row>
    <row r="87" spans="1:105" x14ac:dyDescent="0.25">
      <c r="A87">
        <v>2032</v>
      </c>
      <c r="B87">
        <f t="shared" si="89"/>
        <v>83</v>
      </c>
      <c r="C87" s="1">
        <v>0.38200000000000001</v>
      </c>
      <c r="D87">
        <f t="shared" si="90"/>
        <v>3.4380000000000002</v>
      </c>
      <c r="E87">
        <v>3.456</v>
      </c>
      <c r="F87">
        <v>3.456</v>
      </c>
      <c r="G87">
        <v>3.4649999999999999</v>
      </c>
      <c r="H87">
        <f t="shared" si="97"/>
        <v>3.85</v>
      </c>
      <c r="I87">
        <v>3.85</v>
      </c>
      <c r="J87">
        <v>3.87</v>
      </c>
      <c r="K87">
        <v>3.87</v>
      </c>
      <c r="L87">
        <v>3.89</v>
      </c>
      <c r="M87">
        <v>3.89</v>
      </c>
      <c r="N87" s="1">
        <f t="shared" si="110"/>
        <v>4.3719000000000001</v>
      </c>
      <c r="O87" s="1">
        <f t="shared" si="113"/>
        <v>4.5005999999999995</v>
      </c>
      <c r="P87" s="1">
        <f t="shared" si="116"/>
        <v>4.5864000000000003</v>
      </c>
      <c r="Q87" s="1">
        <f t="shared" si="119"/>
        <v>4.8308500000000008</v>
      </c>
      <c r="R87" s="1">
        <f t="shared" si="122"/>
        <v>5.1745000000000001</v>
      </c>
      <c r="S87" s="1">
        <f t="shared" si="125"/>
        <v>5.4075499999999996</v>
      </c>
      <c r="T87" s="1">
        <f t="shared" si="128"/>
        <v>5.5977000000000006</v>
      </c>
      <c r="U87" s="1">
        <f t="shared" ref="U87:U118" si="131">13.64*C70</f>
        <v>5.4150800000000006</v>
      </c>
      <c r="V87" s="1">
        <f t="shared" si="58"/>
        <v>5.3515600000000001</v>
      </c>
      <c r="W87" s="1">
        <f t="shared" si="60"/>
        <v>5.6651899999999999</v>
      </c>
      <c r="X87" s="1">
        <f t="shared" si="62"/>
        <v>5.6334299999999997</v>
      </c>
      <c r="Y87" s="1">
        <f t="shared" si="64"/>
        <v>5.9788200000000007</v>
      </c>
      <c r="Z87" s="1">
        <f t="shared" si="66"/>
        <v>6.6379000000000001</v>
      </c>
      <c r="AA87" s="1">
        <f t="shared" si="68"/>
        <v>7.4619999999999989</v>
      </c>
      <c r="AB87" s="1">
        <f t="shared" si="70"/>
        <v>7.6874999999999991</v>
      </c>
      <c r="AC87" s="1">
        <f t="shared" si="72"/>
        <v>7.6692</v>
      </c>
      <c r="AD87" s="1">
        <f t="shared" si="74"/>
        <v>8.0765999999999991</v>
      </c>
      <c r="AE87" s="1">
        <f t="shared" si="76"/>
        <v>8.6274999999999995</v>
      </c>
      <c r="AF87" s="1">
        <f t="shared" si="78"/>
        <v>7.6499999999999995</v>
      </c>
      <c r="AG87" s="1">
        <f t="shared" si="80"/>
        <v>7.0820999999999996</v>
      </c>
      <c r="AH87" s="1">
        <f t="shared" si="82"/>
        <v>7.5034999999999998</v>
      </c>
      <c r="AI87" s="1">
        <f t="shared" si="84"/>
        <v>7.1036000000000001</v>
      </c>
      <c r="AJ87" s="1">
        <f t="shared" si="87"/>
        <v>7.9300500000000005</v>
      </c>
      <c r="AK87" s="1">
        <f t="shared" si="91"/>
        <v>7.8126000000000007</v>
      </c>
      <c r="AL87" s="1">
        <f t="shared" si="93"/>
        <v>8.4876000000000005</v>
      </c>
      <c r="AM87" s="1">
        <f t="shared" si="95"/>
        <v>9.5920000000000005</v>
      </c>
      <c r="AN87" s="1">
        <f t="shared" si="98"/>
        <v>10.300500000000001</v>
      </c>
      <c r="AO87" s="1">
        <f t="shared" si="100"/>
        <v>10.849500000000001</v>
      </c>
      <c r="AP87" s="1">
        <f t="shared" si="102"/>
        <v>11.55245</v>
      </c>
      <c r="AQ87" s="1">
        <f t="shared" si="104"/>
        <v>11.557</v>
      </c>
      <c r="AR87" s="1">
        <f t="shared" si="106"/>
        <v>11.707000000000001</v>
      </c>
      <c r="AS87" s="1">
        <f t="shared" si="108"/>
        <v>12.056600000000001</v>
      </c>
      <c r="AT87" s="1">
        <f t="shared" si="111"/>
        <v>13.071150000000001</v>
      </c>
      <c r="AU87" s="1">
        <f t="shared" si="114"/>
        <v>12.885150000000001</v>
      </c>
      <c r="AV87" s="1">
        <f t="shared" si="117"/>
        <v>13.1083</v>
      </c>
      <c r="AW87" s="1">
        <f t="shared" si="120"/>
        <v>13.230499999999999</v>
      </c>
      <c r="AX87" s="1">
        <f t="shared" si="123"/>
        <v>13.955499999999999</v>
      </c>
      <c r="AY87" s="1">
        <f t="shared" si="126"/>
        <v>14.895999999999999</v>
      </c>
      <c r="AZ87" s="1">
        <f t="shared" si="129"/>
        <v>14.366399999999999</v>
      </c>
      <c r="BA87" s="1">
        <f t="shared" ref="BA87:BA118" si="132">31.53*C38</f>
        <v>15.29205</v>
      </c>
      <c r="BB87" s="1">
        <f t="shared" si="59"/>
        <v>15.856399999999999</v>
      </c>
      <c r="BC87" s="1">
        <f t="shared" si="61"/>
        <v>17.117100000000001</v>
      </c>
      <c r="BD87" s="1">
        <f t="shared" si="63"/>
        <v>17.385000000000002</v>
      </c>
      <c r="BE87" s="1">
        <f t="shared" si="65"/>
        <v>18.6099</v>
      </c>
      <c r="BF87" s="1">
        <f t="shared" si="67"/>
        <v>18.565749999999998</v>
      </c>
      <c r="BG87" s="1">
        <f t="shared" si="69"/>
        <v>19.577999999999999</v>
      </c>
      <c r="BH87" s="1">
        <f t="shared" si="71"/>
        <v>19.698000000000004</v>
      </c>
      <c r="BI87" s="1">
        <f t="shared" si="73"/>
        <v>19.4192</v>
      </c>
      <c r="BJ87" s="1">
        <f t="shared" si="75"/>
        <v>20.336400000000001</v>
      </c>
      <c r="BK87" s="1">
        <f t="shared" si="77"/>
        <v>18.971450000000004</v>
      </c>
      <c r="BL87" s="1">
        <f t="shared" si="79"/>
        <v>19.255500000000001</v>
      </c>
      <c r="BM87" s="1">
        <f t="shared" si="81"/>
        <v>19.053150000000002</v>
      </c>
      <c r="BN87" s="1">
        <f t="shared" si="83"/>
        <v>20.323049999999999</v>
      </c>
      <c r="BO87" s="1">
        <f t="shared" si="85"/>
        <v>20.069699999999997</v>
      </c>
      <c r="BP87" s="1">
        <f t="shared" si="88"/>
        <v>20.475749999999998</v>
      </c>
      <c r="BQ87" s="1">
        <f t="shared" si="92"/>
        <v>20.9664</v>
      </c>
      <c r="BR87" s="1">
        <f t="shared" si="94"/>
        <v>20.503699999999998</v>
      </c>
      <c r="BS87" s="1">
        <f t="shared" si="96"/>
        <v>21.020600000000002</v>
      </c>
      <c r="BT87" s="1">
        <f t="shared" si="99"/>
        <v>21.537500000000001</v>
      </c>
      <c r="BU87" s="1">
        <f t="shared" si="101"/>
        <v>21.709800000000001</v>
      </c>
      <c r="BV87" s="1">
        <f t="shared" si="103"/>
        <v>21.395199999999999</v>
      </c>
      <c r="BW87" s="1">
        <f t="shared" si="105"/>
        <v>21.073</v>
      </c>
      <c r="BX87" s="1">
        <f t="shared" si="107"/>
        <v>20.914249999999999</v>
      </c>
      <c r="BY87" s="1">
        <f t="shared" si="109"/>
        <v>20.594250000000002</v>
      </c>
      <c r="BZ87" s="1">
        <f t="shared" si="112"/>
        <v>20.121200000000002</v>
      </c>
      <c r="CA87" s="1">
        <f t="shared" si="115"/>
        <v>20.09</v>
      </c>
      <c r="CB87" s="1">
        <f t="shared" si="118"/>
        <v>20.044799999999999</v>
      </c>
      <c r="CC87" s="1">
        <f t="shared" si="121"/>
        <v>19.71</v>
      </c>
      <c r="CD87" s="1">
        <f t="shared" si="124"/>
        <v>19.649999999999999</v>
      </c>
      <c r="CE87" s="1">
        <f t="shared" si="127"/>
        <v>19.69275</v>
      </c>
      <c r="CF87" s="1">
        <f t="shared" si="130"/>
        <v>19.9665</v>
      </c>
      <c r="CG87" s="1">
        <f t="shared" ref="CG87:CG118" si="133">23.91*C6</f>
        <v>20.921250000000001</v>
      </c>
      <c r="CH87" s="1">
        <f>CG86*0.97</f>
        <v>23.192513527105703</v>
      </c>
      <c r="DA87">
        <f t="shared" si="86"/>
        <v>1045.5168935271058</v>
      </c>
    </row>
    <row r="88" spans="1:105" x14ac:dyDescent="0.25">
      <c r="A88">
        <v>2033</v>
      </c>
      <c r="B88">
        <f t="shared" si="89"/>
        <v>84</v>
      </c>
      <c r="C88" s="1">
        <v>0.38200000000000001</v>
      </c>
      <c r="D88">
        <f t="shared" si="90"/>
        <v>3.4380000000000002</v>
      </c>
      <c r="E88">
        <v>3.4380000000000002</v>
      </c>
      <c r="F88">
        <v>3.456</v>
      </c>
      <c r="G88">
        <v>3.456</v>
      </c>
      <c r="H88">
        <f t="shared" si="97"/>
        <v>3.85</v>
      </c>
      <c r="I88">
        <v>3.85</v>
      </c>
      <c r="J88">
        <v>3.85</v>
      </c>
      <c r="K88">
        <v>3.87</v>
      </c>
      <c r="L88">
        <v>3.87</v>
      </c>
      <c r="M88">
        <v>3.89</v>
      </c>
      <c r="N88" s="1">
        <f t="shared" si="110"/>
        <v>4.3606900000000008</v>
      </c>
      <c r="O88" s="1">
        <f t="shared" si="113"/>
        <v>4.5005999999999995</v>
      </c>
      <c r="P88" s="1">
        <f t="shared" si="116"/>
        <v>4.5864000000000003</v>
      </c>
      <c r="Q88" s="1">
        <f t="shared" si="119"/>
        <v>4.7697000000000003</v>
      </c>
      <c r="R88" s="1">
        <f t="shared" si="122"/>
        <v>5.1745000000000001</v>
      </c>
      <c r="S88" s="1">
        <f t="shared" si="125"/>
        <v>5.4075499999999996</v>
      </c>
      <c r="T88" s="1">
        <f t="shared" si="128"/>
        <v>5.5694999999999997</v>
      </c>
      <c r="U88" s="1">
        <f t="shared" si="131"/>
        <v>5.4150800000000006</v>
      </c>
      <c r="V88" s="1">
        <f t="shared" ref="V88:V119" si="134">13.48*C70</f>
        <v>5.3515600000000001</v>
      </c>
      <c r="W88" s="1">
        <f t="shared" si="60"/>
        <v>5.6651899999999999</v>
      </c>
      <c r="X88" s="1">
        <f t="shared" si="62"/>
        <v>5.6334299999999997</v>
      </c>
      <c r="Y88" s="1">
        <f t="shared" si="64"/>
        <v>5.9788200000000007</v>
      </c>
      <c r="Z88" s="1">
        <f t="shared" si="66"/>
        <v>6.4274300000000011</v>
      </c>
      <c r="AA88" s="1">
        <f t="shared" si="68"/>
        <v>7.4619999999999989</v>
      </c>
      <c r="AB88" s="1">
        <f t="shared" si="70"/>
        <v>7.6874999999999991</v>
      </c>
      <c r="AC88" s="1">
        <f t="shared" si="72"/>
        <v>7.4866000000000001</v>
      </c>
      <c r="AD88" s="1">
        <f t="shared" si="74"/>
        <v>8.0765999999999991</v>
      </c>
      <c r="AE88" s="1">
        <f t="shared" si="76"/>
        <v>8.5259999999999998</v>
      </c>
      <c r="AF88" s="1">
        <f t="shared" si="78"/>
        <v>7.6499999999999995</v>
      </c>
      <c r="AG88" s="1">
        <f t="shared" si="80"/>
        <v>6.9997499999999997</v>
      </c>
      <c r="AH88" s="1">
        <f t="shared" si="82"/>
        <v>7.5034999999999998</v>
      </c>
      <c r="AI88" s="1">
        <f t="shared" si="84"/>
        <v>7.1036000000000001</v>
      </c>
      <c r="AJ88" s="1">
        <f t="shared" si="87"/>
        <v>7.8388999999999998</v>
      </c>
      <c r="AK88" s="1">
        <f t="shared" si="91"/>
        <v>7.8126000000000007</v>
      </c>
      <c r="AL88" s="1">
        <f t="shared" si="93"/>
        <v>8.3911499999999997</v>
      </c>
      <c r="AM88" s="1">
        <f t="shared" si="95"/>
        <v>9.5920000000000005</v>
      </c>
      <c r="AN88" s="1">
        <f t="shared" si="98"/>
        <v>10.0716</v>
      </c>
      <c r="AO88" s="1">
        <f t="shared" si="100"/>
        <v>10.849500000000001</v>
      </c>
      <c r="AP88" s="1">
        <f t="shared" si="102"/>
        <v>11.425500000000001</v>
      </c>
      <c r="AQ88" s="1">
        <f t="shared" si="104"/>
        <v>11.557</v>
      </c>
      <c r="AR88" s="1">
        <f t="shared" si="106"/>
        <v>11.579750000000001</v>
      </c>
      <c r="AS88" s="1">
        <f t="shared" si="108"/>
        <v>12.056600000000001</v>
      </c>
      <c r="AT88" s="1">
        <f t="shared" si="111"/>
        <v>12.9306</v>
      </c>
      <c r="AU88" s="1">
        <f t="shared" si="114"/>
        <v>12.885150000000001</v>
      </c>
      <c r="AV88" s="1">
        <f t="shared" si="117"/>
        <v>12.968850000000002</v>
      </c>
      <c r="AW88" s="1">
        <f t="shared" si="120"/>
        <v>13.230499999999999</v>
      </c>
      <c r="AX88" s="1">
        <f t="shared" si="123"/>
        <v>13.808599999999998</v>
      </c>
      <c r="AY88" s="1">
        <f t="shared" si="126"/>
        <v>14.895999999999999</v>
      </c>
      <c r="AZ88" s="1">
        <f t="shared" si="129"/>
        <v>14.216749999999999</v>
      </c>
      <c r="BA88" s="1">
        <f t="shared" si="132"/>
        <v>15.134399999999999</v>
      </c>
      <c r="BB88" s="1">
        <f t="shared" ref="BB88:BB119" si="135">32.36*C38</f>
        <v>15.694599999999999</v>
      </c>
      <c r="BC88" s="1">
        <f t="shared" si="61"/>
        <v>16.944199999999999</v>
      </c>
      <c r="BD88" s="1">
        <f t="shared" si="63"/>
        <v>17.21115</v>
      </c>
      <c r="BE88" s="1">
        <f t="shared" si="65"/>
        <v>18.245000000000001</v>
      </c>
      <c r="BF88" s="1">
        <f t="shared" si="67"/>
        <v>18.3855</v>
      </c>
      <c r="BG88" s="1">
        <f t="shared" si="69"/>
        <v>19.389749999999999</v>
      </c>
      <c r="BH88" s="1">
        <f t="shared" si="71"/>
        <v>19.510400000000001</v>
      </c>
      <c r="BI88" s="1">
        <f t="shared" si="73"/>
        <v>19.236000000000001</v>
      </c>
      <c r="BJ88" s="1">
        <f t="shared" si="75"/>
        <v>19.959799999999998</v>
      </c>
      <c r="BK88" s="1">
        <f t="shared" si="77"/>
        <v>18.797400000000003</v>
      </c>
      <c r="BL88" s="1">
        <f t="shared" si="79"/>
        <v>19.080449999999999</v>
      </c>
      <c r="BM88" s="1">
        <f t="shared" si="81"/>
        <v>18.881499999999999</v>
      </c>
      <c r="BN88" s="1">
        <f t="shared" si="83"/>
        <v>19.963350000000002</v>
      </c>
      <c r="BO88" s="1">
        <f t="shared" si="85"/>
        <v>19.893649999999997</v>
      </c>
      <c r="BP88" s="1">
        <f t="shared" si="88"/>
        <v>20.297699999999999</v>
      </c>
      <c r="BQ88" s="1">
        <f t="shared" si="92"/>
        <v>20.608000000000001</v>
      </c>
      <c r="BR88" s="1">
        <f t="shared" si="94"/>
        <v>20.159099999999999</v>
      </c>
      <c r="BS88" s="1">
        <f t="shared" si="96"/>
        <v>20.503699999999998</v>
      </c>
      <c r="BT88" s="1">
        <f t="shared" si="99"/>
        <v>21.020600000000002</v>
      </c>
      <c r="BU88" s="1">
        <f t="shared" si="101"/>
        <v>21.537500000000001</v>
      </c>
      <c r="BV88" s="1">
        <f t="shared" si="103"/>
        <v>21.0609</v>
      </c>
      <c r="BW88" s="1">
        <f t="shared" si="105"/>
        <v>20.748800000000003</v>
      </c>
      <c r="BX88" s="1">
        <f t="shared" si="107"/>
        <v>20.442499999999999</v>
      </c>
      <c r="BY88" s="1">
        <f t="shared" si="109"/>
        <v>20.289150000000003</v>
      </c>
      <c r="BZ88" s="1">
        <f t="shared" si="112"/>
        <v>19.97325</v>
      </c>
      <c r="CA88" s="1">
        <f t="shared" si="115"/>
        <v>19.516000000000002</v>
      </c>
      <c r="CB88" s="1">
        <f t="shared" si="118"/>
        <v>19.488</v>
      </c>
      <c r="CC88" s="1">
        <f t="shared" si="121"/>
        <v>19.439999999999998</v>
      </c>
      <c r="CD88" s="1">
        <f t="shared" si="124"/>
        <v>19.125999999999998</v>
      </c>
      <c r="CE88" s="1">
        <f t="shared" si="127"/>
        <v>19.057500000000001</v>
      </c>
      <c r="CF88" s="1">
        <f t="shared" si="130"/>
        <v>19.103749999999998</v>
      </c>
      <c r="CG88" s="1">
        <f t="shared" si="133"/>
        <v>19.367100000000001</v>
      </c>
      <c r="CH88" s="1">
        <f t="shared" ref="CH88:CH119" si="136">23.19*C6</f>
        <v>20.291250000000002</v>
      </c>
      <c r="CI88" s="1">
        <f>CH87*0.97</f>
        <v>22.49673812129253</v>
      </c>
      <c r="DA88">
        <f t="shared" si="86"/>
        <v>1051.2697381212922</v>
      </c>
    </row>
    <row r="89" spans="1:105" x14ac:dyDescent="0.25">
      <c r="A89">
        <v>2034</v>
      </c>
      <c r="B89">
        <f t="shared" si="89"/>
        <v>85</v>
      </c>
      <c r="C89" s="1">
        <v>0.38</v>
      </c>
      <c r="D89">
        <f t="shared" si="90"/>
        <v>3.42</v>
      </c>
      <c r="E89">
        <v>3.4380000000000002</v>
      </c>
      <c r="F89">
        <v>3.4380000000000002</v>
      </c>
      <c r="G89">
        <v>3.456</v>
      </c>
      <c r="H89">
        <f t="shared" si="97"/>
        <v>3.84</v>
      </c>
      <c r="I89">
        <v>3.85</v>
      </c>
      <c r="J89">
        <v>3.85</v>
      </c>
      <c r="K89">
        <v>3.85</v>
      </c>
      <c r="L89">
        <v>3.87</v>
      </c>
      <c r="M89">
        <v>3.87</v>
      </c>
      <c r="N89" s="1">
        <f t="shared" si="110"/>
        <v>4.3606900000000008</v>
      </c>
      <c r="O89" s="1">
        <f t="shared" si="113"/>
        <v>4.4890599999999994</v>
      </c>
      <c r="P89" s="1">
        <f t="shared" si="116"/>
        <v>4.5864000000000003</v>
      </c>
      <c r="Q89" s="1">
        <f t="shared" si="119"/>
        <v>4.7697000000000003</v>
      </c>
      <c r="R89" s="1">
        <f t="shared" si="122"/>
        <v>5.109</v>
      </c>
      <c r="S89" s="1">
        <f t="shared" si="125"/>
        <v>5.4075499999999996</v>
      </c>
      <c r="T89" s="1">
        <f t="shared" si="128"/>
        <v>5.5694999999999997</v>
      </c>
      <c r="U89" s="1">
        <f t="shared" si="131"/>
        <v>5.3878000000000004</v>
      </c>
      <c r="V89" s="1">
        <f t="shared" si="134"/>
        <v>5.3515600000000001</v>
      </c>
      <c r="W89" s="1">
        <f t="shared" ref="W89:W120" si="137">14.27*C70</f>
        <v>5.6651899999999999</v>
      </c>
      <c r="X89" s="1">
        <f t="shared" si="62"/>
        <v>5.6334299999999997</v>
      </c>
      <c r="Y89" s="1">
        <f t="shared" si="64"/>
        <v>5.9788200000000007</v>
      </c>
      <c r="Z89" s="1">
        <f t="shared" si="66"/>
        <v>6.4274300000000011</v>
      </c>
      <c r="AA89" s="1">
        <f t="shared" si="68"/>
        <v>7.2254000000000005</v>
      </c>
      <c r="AB89" s="1">
        <f t="shared" si="70"/>
        <v>7.6874999999999991</v>
      </c>
      <c r="AC89" s="1">
        <f t="shared" si="72"/>
        <v>7.4866000000000001</v>
      </c>
      <c r="AD89" s="1">
        <f t="shared" si="74"/>
        <v>7.8842999999999996</v>
      </c>
      <c r="AE89" s="1">
        <f t="shared" si="76"/>
        <v>8.5259999999999998</v>
      </c>
      <c r="AF89" s="1">
        <f t="shared" si="78"/>
        <v>7.56</v>
      </c>
      <c r="AG89" s="1">
        <f t="shared" si="80"/>
        <v>6.9997499999999997</v>
      </c>
      <c r="AH89" s="1">
        <f t="shared" si="82"/>
        <v>7.4162499999999998</v>
      </c>
      <c r="AI89" s="1">
        <f t="shared" si="84"/>
        <v>7.1036000000000001</v>
      </c>
      <c r="AJ89" s="1">
        <f t="shared" si="87"/>
        <v>7.8388999999999998</v>
      </c>
      <c r="AK89" s="1">
        <f t="shared" si="91"/>
        <v>7.7228000000000003</v>
      </c>
      <c r="AL89" s="1">
        <f t="shared" si="93"/>
        <v>8.3911499999999997</v>
      </c>
      <c r="AM89" s="1">
        <f t="shared" si="95"/>
        <v>9.4830000000000005</v>
      </c>
      <c r="AN89" s="1">
        <f t="shared" si="98"/>
        <v>10.0716</v>
      </c>
      <c r="AO89" s="1">
        <f t="shared" si="100"/>
        <v>10.6084</v>
      </c>
      <c r="AP89" s="1">
        <f t="shared" si="102"/>
        <v>11.425500000000001</v>
      </c>
      <c r="AQ89" s="1">
        <f t="shared" si="104"/>
        <v>11.43</v>
      </c>
      <c r="AR89" s="1">
        <f t="shared" si="106"/>
        <v>11.579750000000001</v>
      </c>
      <c r="AS89" s="1">
        <f t="shared" si="108"/>
        <v>11.925550000000001</v>
      </c>
      <c r="AT89" s="1">
        <f t="shared" si="111"/>
        <v>12.9306</v>
      </c>
      <c r="AU89" s="1">
        <f t="shared" si="114"/>
        <v>12.746600000000001</v>
      </c>
      <c r="AV89" s="1">
        <f t="shared" si="117"/>
        <v>12.968850000000002</v>
      </c>
      <c r="AW89" s="1">
        <f t="shared" si="120"/>
        <v>13.08975</v>
      </c>
      <c r="AX89" s="1">
        <f t="shared" si="123"/>
        <v>13.808599999999998</v>
      </c>
      <c r="AY89" s="1">
        <f t="shared" si="126"/>
        <v>14.739199999999999</v>
      </c>
      <c r="AZ89" s="1">
        <f t="shared" si="129"/>
        <v>14.216749999999999</v>
      </c>
      <c r="BA89" s="1">
        <f t="shared" si="132"/>
        <v>14.976749999999999</v>
      </c>
      <c r="BB89" s="1">
        <f t="shared" si="135"/>
        <v>15.5328</v>
      </c>
      <c r="BC89" s="1">
        <f t="shared" ref="BC89:BC120" si="138">34.58*C38</f>
        <v>16.7713</v>
      </c>
      <c r="BD89" s="1">
        <f t="shared" si="63"/>
        <v>17.037300000000002</v>
      </c>
      <c r="BE89" s="1">
        <f t="shared" si="65"/>
        <v>18.062550000000002</v>
      </c>
      <c r="BF89" s="1">
        <f t="shared" si="67"/>
        <v>18.024999999999999</v>
      </c>
      <c r="BG89" s="1">
        <f t="shared" si="69"/>
        <v>19.201499999999999</v>
      </c>
      <c r="BH89" s="1">
        <f t="shared" si="71"/>
        <v>19.322800000000001</v>
      </c>
      <c r="BI89" s="1">
        <f t="shared" si="73"/>
        <v>19.052800000000001</v>
      </c>
      <c r="BJ89" s="1">
        <f t="shared" si="75"/>
        <v>19.7715</v>
      </c>
      <c r="BK89" s="1">
        <f t="shared" si="77"/>
        <v>18.449300000000001</v>
      </c>
      <c r="BL89" s="1">
        <f t="shared" si="79"/>
        <v>18.9054</v>
      </c>
      <c r="BM89" s="1">
        <f t="shared" si="81"/>
        <v>18.709849999999999</v>
      </c>
      <c r="BN89" s="1">
        <f t="shared" si="83"/>
        <v>19.7835</v>
      </c>
      <c r="BO89" s="1">
        <f t="shared" si="85"/>
        <v>19.541550000000001</v>
      </c>
      <c r="BP89" s="1">
        <f t="shared" si="88"/>
        <v>20.119649999999996</v>
      </c>
      <c r="BQ89" s="1">
        <f t="shared" si="92"/>
        <v>20.428799999999999</v>
      </c>
      <c r="BR89" s="1">
        <f t="shared" si="94"/>
        <v>19.814499999999999</v>
      </c>
      <c r="BS89" s="1">
        <f t="shared" si="96"/>
        <v>20.159099999999999</v>
      </c>
      <c r="BT89" s="1">
        <f t="shared" si="99"/>
        <v>20.503699999999998</v>
      </c>
      <c r="BU89" s="1">
        <f t="shared" si="101"/>
        <v>21.020600000000002</v>
      </c>
      <c r="BV89" s="1">
        <f t="shared" si="103"/>
        <v>20.893750000000001</v>
      </c>
      <c r="BW89" s="1">
        <f t="shared" si="105"/>
        <v>20.424600000000002</v>
      </c>
      <c r="BX89" s="1">
        <f t="shared" si="107"/>
        <v>20.128</v>
      </c>
      <c r="BY89" s="1">
        <f t="shared" si="109"/>
        <v>19.831500000000002</v>
      </c>
      <c r="BZ89" s="1">
        <f t="shared" si="112"/>
        <v>19.677350000000001</v>
      </c>
      <c r="CA89" s="1">
        <f t="shared" si="115"/>
        <v>19.372500000000002</v>
      </c>
      <c r="CB89" s="1">
        <f t="shared" si="118"/>
        <v>18.9312</v>
      </c>
      <c r="CC89" s="1">
        <f t="shared" si="121"/>
        <v>18.899999999999999</v>
      </c>
      <c r="CD89" s="1">
        <f t="shared" si="124"/>
        <v>18.863999999999997</v>
      </c>
      <c r="CE89" s="1">
        <f t="shared" si="127"/>
        <v>18.549299999999999</v>
      </c>
      <c r="CF89" s="1">
        <f t="shared" si="130"/>
        <v>18.487499999999997</v>
      </c>
      <c r="CG89" s="1">
        <f t="shared" si="133"/>
        <v>18.530250000000002</v>
      </c>
      <c r="CH89" s="1">
        <f t="shared" si="136"/>
        <v>18.783900000000003</v>
      </c>
      <c r="CI89" s="1">
        <f t="shared" ref="CI89:CI120" si="139">22.5*C6</f>
        <v>19.6875</v>
      </c>
      <c r="CJ89" s="1">
        <f>CI88*0.97</f>
        <v>21.821835977653755</v>
      </c>
      <c r="DA89">
        <f t="shared" si="86"/>
        <v>1056.5579659776536</v>
      </c>
    </row>
    <row r="90" spans="1:105" x14ac:dyDescent="0.25">
      <c r="A90">
        <v>2035</v>
      </c>
      <c r="B90">
        <f t="shared" si="89"/>
        <v>86</v>
      </c>
      <c r="C90" s="1">
        <v>0.38</v>
      </c>
      <c r="D90">
        <f t="shared" si="90"/>
        <v>3.42</v>
      </c>
      <c r="E90">
        <v>3.42</v>
      </c>
      <c r="F90">
        <v>3.4380000000000002</v>
      </c>
      <c r="G90">
        <v>3.4380000000000002</v>
      </c>
      <c r="H90">
        <f t="shared" si="97"/>
        <v>3.84</v>
      </c>
      <c r="I90">
        <v>3.84</v>
      </c>
      <c r="J90">
        <v>3.85</v>
      </c>
      <c r="K90">
        <v>3.85</v>
      </c>
      <c r="L90">
        <v>3.85</v>
      </c>
      <c r="M90">
        <v>3.87</v>
      </c>
      <c r="N90" s="1">
        <f t="shared" si="110"/>
        <v>4.3382700000000005</v>
      </c>
      <c r="O90" s="1">
        <f t="shared" si="113"/>
        <v>4.4890599999999994</v>
      </c>
      <c r="P90" s="1">
        <f t="shared" si="116"/>
        <v>4.5746400000000005</v>
      </c>
      <c r="Q90" s="1">
        <f t="shared" si="119"/>
        <v>4.7697000000000003</v>
      </c>
      <c r="R90" s="1">
        <f t="shared" si="122"/>
        <v>5.109</v>
      </c>
      <c r="S90" s="1">
        <f t="shared" si="125"/>
        <v>5.3391000000000002</v>
      </c>
      <c r="T90" s="1">
        <f t="shared" si="128"/>
        <v>5.5694999999999997</v>
      </c>
      <c r="U90" s="1">
        <f t="shared" si="131"/>
        <v>5.3878000000000004</v>
      </c>
      <c r="V90" s="1">
        <f t="shared" si="134"/>
        <v>5.3246000000000002</v>
      </c>
      <c r="W90" s="1">
        <f t="shared" si="137"/>
        <v>5.6651899999999999</v>
      </c>
      <c r="X90" s="1">
        <f t="shared" ref="X90:X121" si="140">14.19*C70</f>
        <v>5.6334299999999997</v>
      </c>
      <c r="Y90" s="1">
        <f t="shared" si="64"/>
        <v>5.9788200000000007</v>
      </c>
      <c r="Z90" s="1">
        <f t="shared" si="66"/>
        <v>6.4274300000000011</v>
      </c>
      <c r="AA90" s="1">
        <f t="shared" si="68"/>
        <v>7.2254000000000005</v>
      </c>
      <c r="AB90" s="1">
        <f t="shared" si="70"/>
        <v>7.4437500000000005</v>
      </c>
      <c r="AC90" s="1">
        <f t="shared" si="72"/>
        <v>7.4866000000000001</v>
      </c>
      <c r="AD90" s="1">
        <f t="shared" si="74"/>
        <v>7.8842999999999996</v>
      </c>
      <c r="AE90" s="1">
        <f t="shared" si="76"/>
        <v>8.3230000000000004</v>
      </c>
      <c r="AF90" s="1">
        <f t="shared" si="78"/>
        <v>7.56</v>
      </c>
      <c r="AG90" s="1">
        <f t="shared" si="80"/>
        <v>6.9173999999999989</v>
      </c>
      <c r="AH90" s="1">
        <f t="shared" si="82"/>
        <v>7.4162499999999998</v>
      </c>
      <c r="AI90" s="1">
        <f t="shared" si="84"/>
        <v>7.0209999999999999</v>
      </c>
      <c r="AJ90" s="1">
        <f t="shared" si="87"/>
        <v>7.8388999999999998</v>
      </c>
      <c r="AK90" s="1">
        <f t="shared" si="91"/>
        <v>7.7228000000000003</v>
      </c>
      <c r="AL90" s="1">
        <f t="shared" si="93"/>
        <v>8.2946999999999989</v>
      </c>
      <c r="AM90" s="1">
        <f t="shared" si="95"/>
        <v>9.4830000000000005</v>
      </c>
      <c r="AN90" s="1">
        <f t="shared" si="98"/>
        <v>9.9571500000000004</v>
      </c>
      <c r="AO90" s="1">
        <f t="shared" si="100"/>
        <v>10.6084</v>
      </c>
      <c r="AP90" s="1">
        <f t="shared" si="102"/>
        <v>11.1716</v>
      </c>
      <c r="AQ90" s="1">
        <f t="shared" si="104"/>
        <v>11.43</v>
      </c>
      <c r="AR90" s="1">
        <f t="shared" si="106"/>
        <v>11.452500000000001</v>
      </c>
      <c r="AS90" s="1">
        <f t="shared" si="108"/>
        <v>11.925550000000001</v>
      </c>
      <c r="AT90" s="1">
        <f t="shared" si="111"/>
        <v>12.790050000000001</v>
      </c>
      <c r="AU90" s="1">
        <f t="shared" si="114"/>
        <v>12.746600000000001</v>
      </c>
      <c r="AV90" s="1">
        <f t="shared" si="117"/>
        <v>12.829400000000001</v>
      </c>
      <c r="AW90" s="1">
        <f t="shared" si="120"/>
        <v>13.08975</v>
      </c>
      <c r="AX90" s="1">
        <f t="shared" si="123"/>
        <v>13.6617</v>
      </c>
      <c r="AY90" s="1">
        <f t="shared" si="126"/>
        <v>14.739199999999999</v>
      </c>
      <c r="AZ90" s="1">
        <f t="shared" si="129"/>
        <v>14.0671</v>
      </c>
      <c r="BA90" s="1">
        <f t="shared" si="132"/>
        <v>14.976749999999999</v>
      </c>
      <c r="BB90" s="1">
        <f t="shared" si="135"/>
        <v>15.370999999999999</v>
      </c>
      <c r="BC90" s="1">
        <f t="shared" si="138"/>
        <v>16.598399999999998</v>
      </c>
      <c r="BD90" s="1">
        <f t="shared" ref="BD90:BD121" si="141">34.77*C38</f>
        <v>16.86345</v>
      </c>
      <c r="BE90" s="1">
        <f t="shared" si="65"/>
        <v>17.880100000000002</v>
      </c>
      <c r="BF90" s="1">
        <f t="shared" si="67"/>
        <v>17.844749999999998</v>
      </c>
      <c r="BG90" s="1">
        <f t="shared" si="69"/>
        <v>18.824999999999999</v>
      </c>
      <c r="BH90" s="1">
        <f t="shared" si="71"/>
        <v>19.135200000000001</v>
      </c>
      <c r="BI90" s="1">
        <f t="shared" si="73"/>
        <v>18.869600000000002</v>
      </c>
      <c r="BJ90" s="1">
        <f t="shared" si="75"/>
        <v>19.583199999999998</v>
      </c>
      <c r="BK90" s="1">
        <f t="shared" si="77"/>
        <v>18.275250000000003</v>
      </c>
      <c r="BL90" s="1">
        <f t="shared" si="79"/>
        <v>18.555299999999999</v>
      </c>
      <c r="BM90" s="1">
        <f t="shared" si="81"/>
        <v>18.5382</v>
      </c>
      <c r="BN90" s="1">
        <f t="shared" si="83"/>
        <v>19.603650000000002</v>
      </c>
      <c r="BO90" s="1">
        <f t="shared" si="85"/>
        <v>19.365500000000001</v>
      </c>
      <c r="BP90" s="1">
        <f t="shared" si="88"/>
        <v>19.763550000000002</v>
      </c>
      <c r="BQ90" s="1">
        <f t="shared" si="92"/>
        <v>20.249600000000001</v>
      </c>
      <c r="BR90" s="1">
        <f t="shared" si="94"/>
        <v>19.642199999999999</v>
      </c>
      <c r="BS90" s="1">
        <f t="shared" si="96"/>
        <v>19.814499999999999</v>
      </c>
      <c r="BT90" s="1">
        <f t="shared" si="99"/>
        <v>20.159099999999999</v>
      </c>
      <c r="BU90" s="1">
        <f t="shared" si="101"/>
        <v>20.503699999999998</v>
      </c>
      <c r="BV90" s="1">
        <f t="shared" si="103"/>
        <v>20.392299999999999</v>
      </c>
      <c r="BW90" s="1">
        <f t="shared" si="105"/>
        <v>20.262500000000003</v>
      </c>
      <c r="BX90" s="1">
        <f t="shared" si="107"/>
        <v>19.813500000000001</v>
      </c>
      <c r="BY90" s="1">
        <f t="shared" si="109"/>
        <v>19.526400000000002</v>
      </c>
      <c r="BZ90" s="1">
        <f t="shared" si="112"/>
        <v>19.233499999999999</v>
      </c>
      <c r="CA90" s="1">
        <f t="shared" si="115"/>
        <v>19.0855</v>
      </c>
      <c r="CB90" s="1">
        <f t="shared" si="118"/>
        <v>18.792000000000002</v>
      </c>
      <c r="CC90" s="1">
        <f t="shared" si="121"/>
        <v>18.360000000000003</v>
      </c>
      <c r="CD90" s="1">
        <f t="shared" si="124"/>
        <v>18.34</v>
      </c>
      <c r="CE90" s="1">
        <f t="shared" si="127"/>
        <v>18.295199999999998</v>
      </c>
      <c r="CF90" s="1">
        <f t="shared" si="130"/>
        <v>17.994499999999999</v>
      </c>
      <c r="CG90" s="1">
        <f t="shared" si="133"/>
        <v>17.932500000000001</v>
      </c>
      <c r="CH90" s="1">
        <f t="shared" si="136"/>
        <v>17.972250000000003</v>
      </c>
      <c r="CI90" s="1">
        <f t="shared" si="139"/>
        <v>18.225000000000001</v>
      </c>
      <c r="CJ90" s="1">
        <f t="shared" ref="CJ90:CJ121" si="142">21.82*C6</f>
        <v>19.092500000000001</v>
      </c>
      <c r="CK90" s="1">
        <f>CJ89*0.97</f>
        <v>21.167180898324141</v>
      </c>
      <c r="DA90">
        <f t="shared" si="86"/>
        <v>1061.4114708983243</v>
      </c>
    </row>
    <row r="91" spans="1:105" x14ac:dyDescent="0.25">
      <c r="A91">
        <v>2036</v>
      </c>
      <c r="B91">
        <f t="shared" si="89"/>
        <v>87</v>
      </c>
      <c r="C91" s="1">
        <v>0.378</v>
      </c>
      <c r="D91">
        <f t="shared" si="90"/>
        <v>3.4020000000000001</v>
      </c>
      <c r="E91">
        <v>3.42</v>
      </c>
      <c r="F91">
        <v>3.42</v>
      </c>
      <c r="G91">
        <v>3.4380000000000002</v>
      </c>
      <c r="H91">
        <f t="shared" si="97"/>
        <v>3.8200000000000003</v>
      </c>
      <c r="I91">
        <v>3.84</v>
      </c>
      <c r="J91">
        <v>3.84</v>
      </c>
      <c r="K91">
        <v>3.85</v>
      </c>
      <c r="L91">
        <v>3.85</v>
      </c>
      <c r="M91">
        <v>3.85</v>
      </c>
      <c r="N91" s="1">
        <f t="shared" si="110"/>
        <v>4.3382700000000005</v>
      </c>
      <c r="O91" s="1">
        <f t="shared" si="113"/>
        <v>4.4659800000000001</v>
      </c>
      <c r="P91" s="1">
        <f t="shared" si="116"/>
        <v>4.5746400000000005</v>
      </c>
      <c r="Q91" s="1">
        <f t="shared" si="119"/>
        <v>4.7574700000000005</v>
      </c>
      <c r="R91" s="1">
        <f t="shared" si="122"/>
        <v>5.109</v>
      </c>
      <c r="S91" s="1">
        <f t="shared" si="125"/>
        <v>5.3391000000000002</v>
      </c>
      <c r="T91" s="1">
        <f t="shared" si="128"/>
        <v>5.4989999999999997</v>
      </c>
      <c r="U91" s="1">
        <f t="shared" si="131"/>
        <v>5.3878000000000004</v>
      </c>
      <c r="V91" s="1">
        <f t="shared" si="134"/>
        <v>5.3246000000000002</v>
      </c>
      <c r="W91" s="1">
        <f t="shared" si="137"/>
        <v>5.6366500000000004</v>
      </c>
      <c r="X91" s="1">
        <f t="shared" si="140"/>
        <v>5.6334299999999997</v>
      </c>
      <c r="Y91" s="1">
        <f t="shared" ref="Y91:Y122" si="143">15.06*C70</f>
        <v>5.9788200000000007</v>
      </c>
      <c r="Z91" s="1">
        <f t="shared" si="66"/>
        <v>6.4274300000000011</v>
      </c>
      <c r="AA91" s="1">
        <f t="shared" si="68"/>
        <v>7.2254000000000005</v>
      </c>
      <c r="AB91" s="1">
        <f t="shared" si="70"/>
        <v>7.4437500000000005</v>
      </c>
      <c r="AC91" s="1">
        <f t="shared" si="72"/>
        <v>7.2492200000000011</v>
      </c>
      <c r="AD91" s="1">
        <f t="shared" si="74"/>
        <v>7.8842999999999996</v>
      </c>
      <c r="AE91" s="1">
        <f t="shared" si="76"/>
        <v>8.3230000000000004</v>
      </c>
      <c r="AF91" s="1">
        <f t="shared" si="78"/>
        <v>7.38</v>
      </c>
      <c r="AG91" s="1">
        <f t="shared" si="80"/>
        <v>6.9173999999999989</v>
      </c>
      <c r="AH91" s="1">
        <f t="shared" si="82"/>
        <v>7.3289999999999997</v>
      </c>
      <c r="AI91" s="1">
        <f t="shared" si="84"/>
        <v>7.0209999999999999</v>
      </c>
      <c r="AJ91" s="1">
        <f t="shared" si="87"/>
        <v>7.7477499999999999</v>
      </c>
      <c r="AK91" s="1">
        <f t="shared" si="91"/>
        <v>7.7228000000000003</v>
      </c>
      <c r="AL91" s="1">
        <f t="shared" si="93"/>
        <v>8.2946999999999989</v>
      </c>
      <c r="AM91" s="1">
        <f t="shared" si="95"/>
        <v>9.3740000000000006</v>
      </c>
      <c r="AN91" s="1">
        <f t="shared" si="98"/>
        <v>9.9571500000000004</v>
      </c>
      <c r="AO91" s="1">
        <f t="shared" si="100"/>
        <v>10.48785</v>
      </c>
      <c r="AP91" s="1">
        <f t="shared" si="102"/>
        <v>11.1716</v>
      </c>
      <c r="AQ91" s="1">
        <f t="shared" si="104"/>
        <v>11.176</v>
      </c>
      <c r="AR91" s="1">
        <f t="shared" si="106"/>
        <v>11.452500000000001</v>
      </c>
      <c r="AS91" s="1">
        <f t="shared" si="108"/>
        <v>11.794500000000001</v>
      </c>
      <c r="AT91" s="1">
        <f t="shared" si="111"/>
        <v>12.790050000000001</v>
      </c>
      <c r="AU91" s="1">
        <f t="shared" si="114"/>
        <v>12.60805</v>
      </c>
      <c r="AV91" s="1">
        <f t="shared" si="117"/>
        <v>12.829400000000001</v>
      </c>
      <c r="AW91" s="1">
        <f t="shared" si="120"/>
        <v>12.949</v>
      </c>
      <c r="AX91" s="1">
        <f t="shared" si="123"/>
        <v>13.6617</v>
      </c>
      <c r="AY91" s="1">
        <f t="shared" si="126"/>
        <v>14.5824</v>
      </c>
      <c r="AZ91" s="1">
        <f t="shared" si="129"/>
        <v>14.0671</v>
      </c>
      <c r="BA91" s="1">
        <f t="shared" si="132"/>
        <v>14.819099999999999</v>
      </c>
      <c r="BB91" s="1">
        <f t="shared" si="135"/>
        <v>15.370999999999999</v>
      </c>
      <c r="BC91" s="1">
        <f t="shared" si="138"/>
        <v>16.4255</v>
      </c>
      <c r="BD91" s="1">
        <f t="shared" si="141"/>
        <v>16.689600000000002</v>
      </c>
      <c r="BE91" s="1">
        <f t="shared" ref="BE91:BE122" si="144">36.49*C38</f>
        <v>17.697649999999999</v>
      </c>
      <c r="BF91" s="1">
        <f t="shared" si="67"/>
        <v>17.664499999999997</v>
      </c>
      <c r="BG91" s="1">
        <f t="shared" si="69"/>
        <v>18.636749999999999</v>
      </c>
      <c r="BH91" s="1">
        <f t="shared" si="71"/>
        <v>18.760000000000002</v>
      </c>
      <c r="BI91" s="1">
        <f t="shared" si="73"/>
        <v>18.686399999999999</v>
      </c>
      <c r="BJ91" s="1">
        <f t="shared" si="75"/>
        <v>19.3949</v>
      </c>
      <c r="BK91" s="1">
        <f t="shared" si="77"/>
        <v>18.101200000000002</v>
      </c>
      <c r="BL91" s="1">
        <f t="shared" si="79"/>
        <v>18.38025</v>
      </c>
      <c r="BM91" s="1">
        <f t="shared" si="81"/>
        <v>18.194900000000001</v>
      </c>
      <c r="BN91" s="1">
        <f t="shared" si="83"/>
        <v>19.4238</v>
      </c>
      <c r="BO91" s="1">
        <f t="shared" si="85"/>
        <v>19.189450000000001</v>
      </c>
      <c r="BP91" s="1">
        <f t="shared" si="88"/>
        <v>19.5855</v>
      </c>
      <c r="BQ91" s="1">
        <f t="shared" si="92"/>
        <v>19.891200000000005</v>
      </c>
      <c r="BR91" s="1">
        <f t="shared" si="94"/>
        <v>19.469899999999999</v>
      </c>
      <c r="BS91" s="1">
        <f t="shared" si="96"/>
        <v>19.642199999999999</v>
      </c>
      <c r="BT91" s="1">
        <f t="shared" si="99"/>
        <v>19.814499999999999</v>
      </c>
      <c r="BU91" s="1">
        <f t="shared" si="101"/>
        <v>20.159099999999999</v>
      </c>
      <c r="BV91" s="1">
        <f t="shared" si="103"/>
        <v>19.89085</v>
      </c>
      <c r="BW91" s="1">
        <f t="shared" si="105"/>
        <v>19.776199999999999</v>
      </c>
      <c r="BX91" s="1">
        <f t="shared" si="107"/>
        <v>19.65625</v>
      </c>
      <c r="BY91" s="1">
        <f t="shared" si="109"/>
        <v>19.221299999999999</v>
      </c>
      <c r="BZ91" s="1">
        <f t="shared" si="112"/>
        <v>18.9376</v>
      </c>
      <c r="CA91" s="1">
        <f t="shared" si="115"/>
        <v>18.655000000000001</v>
      </c>
      <c r="CB91" s="1">
        <f t="shared" si="118"/>
        <v>18.5136</v>
      </c>
      <c r="CC91" s="1">
        <f t="shared" si="121"/>
        <v>18.225000000000001</v>
      </c>
      <c r="CD91" s="1">
        <f t="shared" si="124"/>
        <v>17.816000000000003</v>
      </c>
      <c r="CE91" s="1">
        <f t="shared" si="127"/>
        <v>17.786999999999999</v>
      </c>
      <c r="CF91" s="1">
        <f t="shared" si="130"/>
        <v>17.747999999999998</v>
      </c>
      <c r="CG91" s="1">
        <f t="shared" si="133"/>
        <v>17.4543</v>
      </c>
      <c r="CH91" s="1">
        <f t="shared" si="136"/>
        <v>17.392500000000002</v>
      </c>
      <c r="CI91" s="1">
        <f t="shared" si="139"/>
        <v>17.4375</v>
      </c>
      <c r="CJ91" s="1">
        <f t="shared" si="142"/>
        <v>17.674200000000003</v>
      </c>
      <c r="CK91" s="1">
        <f t="shared" ref="CK91:CK122" si="145">21.17*C6</f>
        <v>18.52375</v>
      </c>
      <c r="CL91" s="1">
        <f>CK90*0.97</f>
        <v>20.532165471374416</v>
      </c>
      <c r="DA91">
        <f t="shared" si="86"/>
        <v>1065.8804254713746</v>
      </c>
    </row>
    <row r="92" spans="1:105" x14ac:dyDescent="0.25">
      <c r="A92">
        <v>2037</v>
      </c>
      <c r="B92">
        <f t="shared" si="89"/>
        <v>88</v>
      </c>
      <c r="C92" s="1">
        <v>0.375</v>
      </c>
      <c r="D92">
        <f t="shared" si="90"/>
        <v>3.375</v>
      </c>
      <c r="E92">
        <v>3.4020000000000001</v>
      </c>
      <c r="F92">
        <v>3.42</v>
      </c>
      <c r="G92">
        <v>3.42</v>
      </c>
      <c r="H92">
        <f t="shared" si="97"/>
        <v>3.8200000000000003</v>
      </c>
      <c r="I92">
        <v>3.8200000000000003</v>
      </c>
      <c r="J92">
        <v>3.84</v>
      </c>
      <c r="K92">
        <v>3.84</v>
      </c>
      <c r="L92">
        <v>3.85</v>
      </c>
      <c r="M92">
        <v>3.85</v>
      </c>
      <c r="N92" s="1">
        <f t="shared" si="110"/>
        <v>4.3158500000000002</v>
      </c>
      <c r="O92" s="1">
        <f t="shared" si="113"/>
        <v>4.4659800000000001</v>
      </c>
      <c r="P92" s="1">
        <f t="shared" si="116"/>
        <v>4.5511200000000001</v>
      </c>
      <c r="Q92" s="1">
        <f t="shared" si="119"/>
        <v>4.7574700000000005</v>
      </c>
      <c r="R92" s="1">
        <f t="shared" si="122"/>
        <v>5.0959000000000003</v>
      </c>
      <c r="S92" s="1">
        <f t="shared" si="125"/>
        <v>5.3391000000000002</v>
      </c>
      <c r="T92" s="1">
        <f t="shared" si="128"/>
        <v>5.4989999999999997</v>
      </c>
      <c r="U92" s="1">
        <f t="shared" si="131"/>
        <v>5.3196000000000003</v>
      </c>
      <c r="V92" s="1">
        <f t="shared" si="134"/>
        <v>5.3246000000000002</v>
      </c>
      <c r="W92" s="1">
        <f t="shared" si="137"/>
        <v>5.6366500000000004</v>
      </c>
      <c r="X92" s="1">
        <f t="shared" si="140"/>
        <v>5.6050500000000003</v>
      </c>
      <c r="Y92" s="1">
        <f t="shared" si="143"/>
        <v>5.9788200000000007</v>
      </c>
      <c r="Z92" s="1">
        <f t="shared" ref="Z92:Z123" si="146">16.19*C70</f>
        <v>6.4274300000000011</v>
      </c>
      <c r="AA92" s="1">
        <f t="shared" si="68"/>
        <v>7.2254000000000005</v>
      </c>
      <c r="AB92" s="1">
        <f t="shared" si="70"/>
        <v>7.4437500000000005</v>
      </c>
      <c r="AC92" s="1">
        <f t="shared" si="72"/>
        <v>7.2492200000000011</v>
      </c>
      <c r="AD92" s="1">
        <f t="shared" si="74"/>
        <v>7.6343100000000002</v>
      </c>
      <c r="AE92" s="1">
        <f t="shared" si="76"/>
        <v>8.3230000000000004</v>
      </c>
      <c r="AF92" s="1">
        <f t="shared" si="78"/>
        <v>7.38</v>
      </c>
      <c r="AG92" s="1">
        <f t="shared" si="80"/>
        <v>6.752699999999999</v>
      </c>
      <c r="AH92" s="1">
        <f t="shared" si="82"/>
        <v>7.3289999999999997</v>
      </c>
      <c r="AI92" s="1">
        <f t="shared" si="84"/>
        <v>6.9383999999999997</v>
      </c>
      <c r="AJ92" s="1">
        <f t="shared" si="87"/>
        <v>7.7477499999999999</v>
      </c>
      <c r="AK92" s="1">
        <f t="shared" si="91"/>
        <v>7.633</v>
      </c>
      <c r="AL92" s="1">
        <f t="shared" si="93"/>
        <v>8.2946999999999989</v>
      </c>
      <c r="AM92" s="1">
        <f t="shared" si="95"/>
        <v>9.3740000000000006</v>
      </c>
      <c r="AN92" s="1">
        <f t="shared" si="98"/>
        <v>9.8427000000000007</v>
      </c>
      <c r="AO92" s="1">
        <f t="shared" si="100"/>
        <v>10.48785</v>
      </c>
      <c r="AP92" s="1">
        <f t="shared" si="102"/>
        <v>11.044650000000001</v>
      </c>
      <c r="AQ92" s="1">
        <f t="shared" si="104"/>
        <v>11.176</v>
      </c>
      <c r="AR92" s="1">
        <f t="shared" si="106"/>
        <v>11.198</v>
      </c>
      <c r="AS92" s="1">
        <f t="shared" si="108"/>
        <v>11.794500000000001</v>
      </c>
      <c r="AT92" s="1">
        <f t="shared" si="111"/>
        <v>12.6495</v>
      </c>
      <c r="AU92" s="1">
        <f t="shared" si="114"/>
        <v>12.60805</v>
      </c>
      <c r="AV92" s="1">
        <f t="shared" si="117"/>
        <v>12.689950000000001</v>
      </c>
      <c r="AW92" s="1">
        <f t="shared" si="120"/>
        <v>12.949</v>
      </c>
      <c r="AX92" s="1">
        <f t="shared" si="123"/>
        <v>13.514799999999999</v>
      </c>
      <c r="AY92" s="1">
        <f t="shared" si="126"/>
        <v>14.5824</v>
      </c>
      <c r="AZ92" s="1">
        <f t="shared" si="129"/>
        <v>13.917450000000001</v>
      </c>
      <c r="BA92" s="1">
        <f t="shared" si="132"/>
        <v>14.819099999999999</v>
      </c>
      <c r="BB92" s="1">
        <f t="shared" si="135"/>
        <v>15.209199999999999</v>
      </c>
      <c r="BC92" s="1">
        <f t="shared" si="138"/>
        <v>16.4255</v>
      </c>
      <c r="BD92" s="1">
        <f t="shared" si="141"/>
        <v>16.515750000000001</v>
      </c>
      <c r="BE92" s="1">
        <f t="shared" si="144"/>
        <v>17.5152</v>
      </c>
      <c r="BF92" s="1">
        <f t="shared" ref="BF92:BF123" si="147">36.05*C38</f>
        <v>17.484249999999999</v>
      </c>
      <c r="BG92" s="1">
        <f t="shared" si="69"/>
        <v>18.448499999999999</v>
      </c>
      <c r="BH92" s="1">
        <f t="shared" si="71"/>
        <v>18.572400000000002</v>
      </c>
      <c r="BI92" s="1">
        <f t="shared" si="73"/>
        <v>18.32</v>
      </c>
      <c r="BJ92" s="1">
        <f t="shared" si="75"/>
        <v>19.206599999999998</v>
      </c>
      <c r="BK92" s="1">
        <f t="shared" si="77"/>
        <v>17.927150000000001</v>
      </c>
      <c r="BL92" s="1">
        <f t="shared" si="79"/>
        <v>18.205199999999998</v>
      </c>
      <c r="BM92" s="1">
        <f t="shared" si="81"/>
        <v>18.023250000000001</v>
      </c>
      <c r="BN92" s="1">
        <f t="shared" si="83"/>
        <v>19.0641</v>
      </c>
      <c r="BO92" s="1">
        <f t="shared" si="85"/>
        <v>19.013400000000001</v>
      </c>
      <c r="BP92" s="1">
        <f t="shared" si="88"/>
        <v>19.407450000000001</v>
      </c>
      <c r="BQ92" s="1">
        <f t="shared" si="92"/>
        <v>19.712000000000003</v>
      </c>
      <c r="BR92" s="1">
        <f t="shared" si="94"/>
        <v>19.125300000000003</v>
      </c>
      <c r="BS92" s="1">
        <f t="shared" si="96"/>
        <v>19.469899999999999</v>
      </c>
      <c r="BT92" s="1">
        <f t="shared" si="99"/>
        <v>19.642199999999999</v>
      </c>
      <c r="BU92" s="1">
        <f t="shared" si="101"/>
        <v>19.814499999999999</v>
      </c>
      <c r="BV92" s="1">
        <f t="shared" si="103"/>
        <v>19.556549999999998</v>
      </c>
      <c r="BW92" s="1">
        <f t="shared" si="105"/>
        <v>19.289899999999999</v>
      </c>
      <c r="BX92" s="1">
        <f t="shared" si="107"/>
        <v>19.1845</v>
      </c>
      <c r="BY92" s="1">
        <f t="shared" si="109"/>
        <v>19.068750000000001</v>
      </c>
      <c r="BZ92" s="1">
        <f t="shared" si="112"/>
        <v>18.6417</v>
      </c>
      <c r="CA92" s="1">
        <f t="shared" si="115"/>
        <v>18.367999999999999</v>
      </c>
      <c r="CB92" s="1">
        <f t="shared" si="118"/>
        <v>18.096</v>
      </c>
      <c r="CC92" s="1">
        <f t="shared" si="121"/>
        <v>17.955000000000002</v>
      </c>
      <c r="CD92" s="1">
        <f t="shared" si="124"/>
        <v>17.685000000000002</v>
      </c>
      <c r="CE92" s="1">
        <f t="shared" si="127"/>
        <v>17.2788</v>
      </c>
      <c r="CF92" s="1">
        <f t="shared" si="130"/>
        <v>17.254999999999999</v>
      </c>
      <c r="CG92" s="1">
        <f t="shared" si="133"/>
        <v>17.215199999999999</v>
      </c>
      <c r="CH92" s="1">
        <f t="shared" si="136"/>
        <v>16.928699999999999</v>
      </c>
      <c r="CI92" s="1">
        <f t="shared" si="139"/>
        <v>16.875</v>
      </c>
      <c r="CJ92" s="1">
        <f t="shared" si="142"/>
        <v>16.910499999999999</v>
      </c>
      <c r="CK92" s="1">
        <f t="shared" si="145"/>
        <v>17.147700000000004</v>
      </c>
      <c r="CL92" s="1">
        <f t="shared" ref="CL92:CL123" si="148">20.53*C6</f>
        <v>17.963750000000001</v>
      </c>
      <c r="CM92" s="1">
        <f>CL91*0.97</f>
        <v>19.916200507233182</v>
      </c>
      <c r="DA92">
        <f t="shared" si="86"/>
        <v>1069.9908505072335</v>
      </c>
    </row>
    <row r="93" spans="1:105" x14ac:dyDescent="0.25">
      <c r="A93">
        <v>2038</v>
      </c>
      <c r="B93">
        <f t="shared" si="89"/>
        <v>89</v>
      </c>
      <c r="C93" s="1">
        <v>0.375</v>
      </c>
      <c r="D93">
        <f t="shared" si="90"/>
        <v>3.375</v>
      </c>
      <c r="E93">
        <v>3.375</v>
      </c>
      <c r="F93">
        <v>3.4020000000000001</v>
      </c>
      <c r="G93">
        <v>3.42</v>
      </c>
      <c r="H93">
        <f t="shared" si="97"/>
        <v>3.8</v>
      </c>
      <c r="I93">
        <v>3.8200000000000003</v>
      </c>
      <c r="J93">
        <v>3.8200000000000003</v>
      </c>
      <c r="K93">
        <v>3.84</v>
      </c>
      <c r="L93">
        <v>3.84</v>
      </c>
      <c r="M93">
        <v>3.85</v>
      </c>
      <c r="N93" s="1">
        <f t="shared" si="110"/>
        <v>4.3158500000000002</v>
      </c>
      <c r="O93" s="1">
        <f t="shared" si="113"/>
        <v>4.4428999999999998</v>
      </c>
      <c r="P93" s="1">
        <f t="shared" si="116"/>
        <v>4.5511200000000001</v>
      </c>
      <c r="Q93" s="1">
        <f t="shared" si="119"/>
        <v>4.7330100000000002</v>
      </c>
      <c r="R93" s="1">
        <f t="shared" si="122"/>
        <v>5.0959000000000003</v>
      </c>
      <c r="S93" s="1">
        <f t="shared" si="125"/>
        <v>5.3254099999999998</v>
      </c>
      <c r="T93" s="1">
        <f t="shared" si="128"/>
        <v>5.4989999999999997</v>
      </c>
      <c r="U93" s="1">
        <f t="shared" si="131"/>
        <v>5.3196000000000003</v>
      </c>
      <c r="V93" s="1">
        <f t="shared" si="134"/>
        <v>5.2572000000000001</v>
      </c>
      <c r="W93" s="1">
        <f t="shared" si="137"/>
        <v>5.6366500000000004</v>
      </c>
      <c r="X93" s="1">
        <f t="shared" si="140"/>
        <v>5.6050500000000003</v>
      </c>
      <c r="Y93" s="1">
        <f t="shared" si="143"/>
        <v>5.9487000000000005</v>
      </c>
      <c r="Z93" s="1">
        <f t="shared" si="146"/>
        <v>6.4274300000000011</v>
      </c>
      <c r="AA93" s="1">
        <f t="shared" ref="AA93:AA124" si="149">18.2*C70</f>
        <v>7.2254000000000005</v>
      </c>
      <c r="AB93" s="1">
        <f t="shared" si="70"/>
        <v>7.4437500000000005</v>
      </c>
      <c r="AC93" s="1">
        <f t="shared" si="72"/>
        <v>7.2492200000000011</v>
      </c>
      <c r="AD93" s="1">
        <f t="shared" si="74"/>
        <v>7.6343100000000002</v>
      </c>
      <c r="AE93" s="1">
        <f t="shared" si="76"/>
        <v>8.0591000000000008</v>
      </c>
      <c r="AF93" s="1">
        <f t="shared" si="78"/>
        <v>7.38</v>
      </c>
      <c r="AG93" s="1">
        <f t="shared" si="80"/>
        <v>6.752699999999999</v>
      </c>
      <c r="AH93" s="1">
        <f t="shared" si="82"/>
        <v>7.1544999999999996</v>
      </c>
      <c r="AI93" s="1">
        <f t="shared" si="84"/>
        <v>6.9383999999999997</v>
      </c>
      <c r="AJ93" s="1">
        <f t="shared" si="87"/>
        <v>7.6566000000000001</v>
      </c>
      <c r="AK93" s="1">
        <f t="shared" si="91"/>
        <v>7.633</v>
      </c>
      <c r="AL93" s="1">
        <f t="shared" si="93"/>
        <v>8.1982499999999998</v>
      </c>
      <c r="AM93" s="1">
        <f t="shared" si="95"/>
        <v>9.3740000000000006</v>
      </c>
      <c r="AN93" s="1">
        <f t="shared" si="98"/>
        <v>9.8427000000000007</v>
      </c>
      <c r="AO93" s="1">
        <f t="shared" si="100"/>
        <v>10.3673</v>
      </c>
      <c r="AP93" s="1">
        <f t="shared" si="102"/>
        <v>11.044650000000001</v>
      </c>
      <c r="AQ93" s="1">
        <f t="shared" si="104"/>
        <v>11.048999999999999</v>
      </c>
      <c r="AR93" s="1">
        <f t="shared" si="106"/>
        <v>11.198</v>
      </c>
      <c r="AS93" s="1">
        <f t="shared" si="108"/>
        <v>11.532400000000001</v>
      </c>
      <c r="AT93" s="1">
        <f t="shared" si="111"/>
        <v>12.6495</v>
      </c>
      <c r="AU93" s="1">
        <f t="shared" si="114"/>
        <v>12.4695</v>
      </c>
      <c r="AV93" s="1">
        <f t="shared" si="117"/>
        <v>12.689950000000001</v>
      </c>
      <c r="AW93" s="1">
        <f t="shared" si="120"/>
        <v>12.808249999999999</v>
      </c>
      <c r="AX93" s="1">
        <f t="shared" si="123"/>
        <v>13.514799999999999</v>
      </c>
      <c r="AY93" s="1">
        <f t="shared" si="126"/>
        <v>14.425600000000001</v>
      </c>
      <c r="AZ93" s="1">
        <f t="shared" si="129"/>
        <v>13.917450000000001</v>
      </c>
      <c r="BA93" s="1">
        <f t="shared" si="132"/>
        <v>14.661450000000002</v>
      </c>
      <c r="BB93" s="1">
        <f t="shared" si="135"/>
        <v>15.209199999999999</v>
      </c>
      <c r="BC93" s="1">
        <f t="shared" si="138"/>
        <v>16.252599999999997</v>
      </c>
      <c r="BD93" s="1">
        <f t="shared" si="141"/>
        <v>16.515750000000001</v>
      </c>
      <c r="BE93" s="1">
        <f t="shared" si="144"/>
        <v>17.332750000000001</v>
      </c>
      <c r="BF93" s="1">
        <f t="shared" si="147"/>
        <v>17.303999999999998</v>
      </c>
      <c r="BG93" s="1">
        <f t="shared" ref="BG93:BG124" si="150">37.65*C38</f>
        <v>18.260249999999999</v>
      </c>
      <c r="BH93" s="1">
        <f t="shared" si="71"/>
        <v>18.384800000000002</v>
      </c>
      <c r="BI93" s="1">
        <f t="shared" si="73"/>
        <v>18.136800000000001</v>
      </c>
      <c r="BJ93" s="1">
        <f t="shared" si="75"/>
        <v>18.829999999999998</v>
      </c>
      <c r="BK93" s="1">
        <f t="shared" si="77"/>
        <v>17.7531</v>
      </c>
      <c r="BL93" s="1">
        <f t="shared" si="79"/>
        <v>18.030149999999999</v>
      </c>
      <c r="BM93" s="1">
        <f t="shared" si="81"/>
        <v>17.851600000000001</v>
      </c>
      <c r="BN93" s="1">
        <f t="shared" si="83"/>
        <v>18.884250000000002</v>
      </c>
      <c r="BO93" s="1">
        <f t="shared" si="85"/>
        <v>18.661300000000001</v>
      </c>
      <c r="BP93" s="1">
        <f t="shared" si="88"/>
        <v>19.229400000000002</v>
      </c>
      <c r="BQ93" s="1">
        <f t="shared" si="92"/>
        <v>19.532800000000002</v>
      </c>
      <c r="BR93" s="1">
        <f t="shared" si="94"/>
        <v>18.953000000000003</v>
      </c>
      <c r="BS93" s="1">
        <f t="shared" si="96"/>
        <v>19.125300000000003</v>
      </c>
      <c r="BT93" s="1">
        <f t="shared" si="99"/>
        <v>19.469899999999999</v>
      </c>
      <c r="BU93" s="1">
        <f t="shared" si="101"/>
        <v>19.642199999999999</v>
      </c>
      <c r="BV93" s="1">
        <f t="shared" si="103"/>
        <v>19.222249999999999</v>
      </c>
      <c r="BW93" s="1">
        <f t="shared" si="105"/>
        <v>18.965699999999998</v>
      </c>
      <c r="BX93" s="1">
        <f t="shared" si="107"/>
        <v>18.71275</v>
      </c>
      <c r="BY93" s="1">
        <f t="shared" si="109"/>
        <v>18.6111</v>
      </c>
      <c r="BZ93" s="1">
        <f t="shared" si="112"/>
        <v>18.493749999999999</v>
      </c>
      <c r="CA93" s="1">
        <f t="shared" si="115"/>
        <v>18.081</v>
      </c>
      <c r="CB93" s="1">
        <f t="shared" si="118"/>
        <v>17.817599999999999</v>
      </c>
      <c r="CC93" s="1">
        <f t="shared" si="121"/>
        <v>17.55</v>
      </c>
      <c r="CD93" s="1">
        <f t="shared" si="124"/>
        <v>17.423000000000002</v>
      </c>
      <c r="CE93" s="1">
        <f t="shared" si="127"/>
        <v>17.15175</v>
      </c>
      <c r="CF93" s="1">
        <f t="shared" si="130"/>
        <v>16.762</v>
      </c>
      <c r="CG93" s="1">
        <f t="shared" si="133"/>
        <v>16.736999999999998</v>
      </c>
      <c r="CH93" s="1">
        <f t="shared" si="136"/>
        <v>16.6968</v>
      </c>
      <c r="CI93" s="1">
        <f t="shared" si="139"/>
        <v>16.425000000000001</v>
      </c>
      <c r="CJ93" s="1">
        <f t="shared" si="142"/>
        <v>16.365000000000002</v>
      </c>
      <c r="CK93" s="1">
        <f t="shared" si="145"/>
        <v>16.406750000000002</v>
      </c>
      <c r="CL93" s="1">
        <f t="shared" si="148"/>
        <v>16.629300000000001</v>
      </c>
      <c r="CM93" s="1">
        <f t="shared" ref="CM93:CM124" si="151">19.91*C6</f>
        <v>17.421250000000001</v>
      </c>
      <c r="CN93" s="1">
        <f>CM92*0.97</f>
        <v>19.318714492016184</v>
      </c>
      <c r="DA93">
        <f t="shared" si="86"/>
        <v>1073.719464492016</v>
      </c>
    </row>
    <row r="94" spans="1:105" x14ac:dyDescent="0.25">
      <c r="A94">
        <v>2039</v>
      </c>
      <c r="B94">
        <f t="shared" si="89"/>
        <v>90</v>
      </c>
      <c r="C94" s="1">
        <v>0.375</v>
      </c>
      <c r="D94">
        <f t="shared" si="90"/>
        <v>3.375</v>
      </c>
      <c r="E94">
        <v>3.375</v>
      </c>
      <c r="F94">
        <v>3.375</v>
      </c>
      <c r="G94">
        <v>3.4020000000000001</v>
      </c>
      <c r="H94">
        <f t="shared" si="97"/>
        <v>3.8</v>
      </c>
      <c r="I94">
        <v>3.8</v>
      </c>
      <c r="J94">
        <v>3.8200000000000003</v>
      </c>
      <c r="K94">
        <v>3.8200000000000003</v>
      </c>
      <c r="L94">
        <v>3.84</v>
      </c>
      <c r="M94">
        <v>3.84</v>
      </c>
      <c r="N94" s="1">
        <f t="shared" si="110"/>
        <v>4.3158500000000002</v>
      </c>
      <c r="O94" s="1">
        <f t="shared" si="113"/>
        <v>4.4428999999999998</v>
      </c>
      <c r="P94" s="1">
        <f t="shared" si="116"/>
        <v>4.5275999999999996</v>
      </c>
      <c r="Q94" s="1">
        <f t="shared" si="119"/>
        <v>4.7330100000000002</v>
      </c>
      <c r="R94" s="1">
        <f t="shared" si="122"/>
        <v>5.0697000000000001</v>
      </c>
      <c r="S94" s="1">
        <f t="shared" si="125"/>
        <v>5.3254099999999998</v>
      </c>
      <c r="T94" s="1">
        <f t="shared" si="128"/>
        <v>5.4848999999999997</v>
      </c>
      <c r="U94" s="1">
        <f t="shared" si="131"/>
        <v>5.3196000000000003</v>
      </c>
      <c r="V94" s="1">
        <f t="shared" si="134"/>
        <v>5.2572000000000001</v>
      </c>
      <c r="W94" s="1">
        <f t="shared" si="137"/>
        <v>5.5652999999999997</v>
      </c>
      <c r="X94" s="1">
        <f t="shared" si="140"/>
        <v>5.6050500000000003</v>
      </c>
      <c r="Y94" s="1">
        <f t="shared" si="143"/>
        <v>5.9487000000000005</v>
      </c>
      <c r="Z94" s="1">
        <f t="shared" si="146"/>
        <v>6.3950500000000012</v>
      </c>
      <c r="AA94" s="1">
        <f t="shared" si="149"/>
        <v>7.2254000000000005</v>
      </c>
      <c r="AB94" s="1">
        <f t="shared" ref="AB94:AB125" si="152">18.75*C70</f>
        <v>7.4437500000000005</v>
      </c>
      <c r="AC94" s="1">
        <f t="shared" si="72"/>
        <v>7.2492200000000011</v>
      </c>
      <c r="AD94" s="1">
        <f t="shared" si="74"/>
        <v>7.6343100000000002</v>
      </c>
      <c r="AE94" s="1">
        <f t="shared" si="76"/>
        <v>8.0591000000000008</v>
      </c>
      <c r="AF94" s="1">
        <f t="shared" si="78"/>
        <v>7.1460000000000008</v>
      </c>
      <c r="AG94" s="1">
        <f t="shared" si="80"/>
        <v>6.752699999999999</v>
      </c>
      <c r="AH94" s="1">
        <f t="shared" si="82"/>
        <v>7.1544999999999996</v>
      </c>
      <c r="AI94" s="1">
        <f t="shared" si="84"/>
        <v>6.7731999999999992</v>
      </c>
      <c r="AJ94" s="1">
        <f t="shared" si="87"/>
        <v>7.6566000000000001</v>
      </c>
      <c r="AK94" s="1">
        <f t="shared" si="91"/>
        <v>7.5431999999999997</v>
      </c>
      <c r="AL94" s="1">
        <f t="shared" si="93"/>
        <v>8.1982499999999998</v>
      </c>
      <c r="AM94" s="1">
        <f t="shared" si="95"/>
        <v>9.2650000000000006</v>
      </c>
      <c r="AN94" s="1">
        <f t="shared" si="98"/>
        <v>9.8427000000000007</v>
      </c>
      <c r="AO94" s="1">
        <f t="shared" si="100"/>
        <v>10.3673</v>
      </c>
      <c r="AP94" s="1">
        <f t="shared" si="102"/>
        <v>10.9177</v>
      </c>
      <c r="AQ94" s="1">
        <f t="shared" si="104"/>
        <v>11.048999999999999</v>
      </c>
      <c r="AR94" s="1">
        <f t="shared" si="106"/>
        <v>11.07075</v>
      </c>
      <c r="AS94" s="1">
        <f t="shared" si="108"/>
        <v>11.532400000000001</v>
      </c>
      <c r="AT94" s="1">
        <f t="shared" si="111"/>
        <v>12.368399999999999</v>
      </c>
      <c r="AU94" s="1">
        <f t="shared" si="114"/>
        <v>12.4695</v>
      </c>
      <c r="AV94" s="1">
        <f t="shared" si="117"/>
        <v>12.550500000000001</v>
      </c>
      <c r="AW94" s="1">
        <f t="shared" si="120"/>
        <v>12.808249999999999</v>
      </c>
      <c r="AX94" s="1">
        <f t="shared" si="123"/>
        <v>13.367900000000001</v>
      </c>
      <c r="AY94" s="1">
        <f t="shared" si="126"/>
        <v>14.425600000000001</v>
      </c>
      <c r="AZ94" s="1">
        <f t="shared" si="129"/>
        <v>13.767800000000001</v>
      </c>
      <c r="BA94" s="1">
        <f t="shared" si="132"/>
        <v>14.661450000000002</v>
      </c>
      <c r="BB94" s="1">
        <f t="shared" si="135"/>
        <v>15.0474</v>
      </c>
      <c r="BC94" s="1">
        <f t="shared" si="138"/>
        <v>16.252599999999997</v>
      </c>
      <c r="BD94" s="1">
        <f t="shared" si="141"/>
        <v>16.341899999999999</v>
      </c>
      <c r="BE94" s="1">
        <f t="shared" si="144"/>
        <v>17.332750000000001</v>
      </c>
      <c r="BF94" s="1">
        <f t="shared" si="147"/>
        <v>17.123749999999998</v>
      </c>
      <c r="BG94" s="1">
        <f t="shared" si="150"/>
        <v>18.071999999999999</v>
      </c>
      <c r="BH94" s="1">
        <f t="shared" ref="BH94:BH125" si="153">37.52*C38</f>
        <v>18.197200000000002</v>
      </c>
      <c r="BI94" s="1">
        <f t="shared" si="73"/>
        <v>17.953600000000002</v>
      </c>
      <c r="BJ94" s="1">
        <f t="shared" si="75"/>
        <v>18.641699999999997</v>
      </c>
      <c r="BK94" s="1">
        <f t="shared" si="77"/>
        <v>17.405000000000001</v>
      </c>
      <c r="BL94" s="1">
        <f t="shared" si="79"/>
        <v>17.8551</v>
      </c>
      <c r="BM94" s="1">
        <f t="shared" si="81"/>
        <v>17.679949999999998</v>
      </c>
      <c r="BN94" s="1">
        <f t="shared" si="83"/>
        <v>18.7044</v>
      </c>
      <c r="BO94" s="1">
        <f t="shared" si="85"/>
        <v>18.485250000000001</v>
      </c>
      <c r="BP94" s="1">
        <f t="shared" si="88"/>
        <v>18.8733</v>
      </c>
      <c r="BQ94" s="1">
        <f t="shared" si="92"/>
        <v>19.353600000000004</v>
      </c>
      <c r="BR94" s="1">
        <f t="shared" si="94"/>
        <v>18.780700000000003</v>
      </c>
      <c r="BS94" s="1">
        <f t="shared" si="96"/>
        <v>18.953000000000003</v>
      </c>
      <c r="BT94" s="1">
        <f t="shared" si="99"/>
        <v>19.125300000000003</v>
      </c>
      <c r="BU94" s="1">
        <f t="shared" si="101"/>
        <v>19.469899999999999</v>
      </c>
      <c r="BV94" s="1">
        <f t="shared" si="103"/>
        <v>19.055099999999999</v>
      </c>
      <c r="BW94" s="1">
        <f t="shared" si="105"/>
        <v>18.641500000000001</v>
      </c>
      <c r="BX94" s="1">
        <f t="shared" si="107"/>
        <v>18.398249999999997</v>
      </c>
      <c r="BY94" s="1">
        <f t="shared" si="109"/>
        <v>18.153449999999999</v>
      </c>
      <c r="BZ94" s="1">
        <f t="shared" si="112"/>
        <v>18.049900000000001</v>
      </c>
      <c r="CA94" s="1">
        <f t="shared" si="115"/>
        <v>17.9375</v>
      </c>
      <c r="CB94" s="1">
        <f t="shared" si="118"/>
        <v>17.539200000000001</v>
      </c>
      <c r="CC94" s="1">
        <f t="shared" si="121"/>
        <v>17.28</v>
      </c>
      <c r="CD94" s="1">
        <f t="shared" si="124"/>
        <v>17.03</v>
      </c>
      <c r="CE94" s="1">
        <f t="shared" si="127"/>
        <v>16.897650000000002</v>
      </c>
      <c r="CF94" s="1">
        <f t="shared" si="130"/>
        <v>16.638750000000002</v>
      </c>
      <c r="CG94" s="1">
        <f t="shared" si="133"/>
        <v>16.258800000000001</v>
      </c>
      <c r="CH94" s="1">
        <f t="shared" si="136"/>
        <v>16.233000000000001</v>
      </c>
      <c r="CI94" s="1">
        <f t="shared" si="139"/>
        <v>16.2</v>
      </c>
      <c r="CJ94" s="1">
        <f t="shared" si="142"/>
        <v>15.928599999999999</v>
      </c>
      <c r="CK94" s="1">
        <f t="shared" si="145"/>
        <v>15.877500000000001</v>
      </c>
      <c r="CL94" s="1">
        <f t="shared" si="148"/>
        <v>15.910750000000002</v>
      </c>
      <c r="CM94" s="1">
        <f t="shared" si="151"/>
        <v>16.127100000000002</v>
      </c>
      <c r="CN94" s="1">
        <f t="shared" ref="CN94:CN125" si="154">19.32*C6</f>
        <v>16.905000000000001</v>
      </c>
      <c r="CO94" s="1">
        <f>CN93*0.97</f>
        <v>18.739153057255699</v>
      </c>
      <c r="DA94">
        <f t="shared" si="86"/>
        <v>1077.1873530572552</v>
      </c>
    </row>
    <row r="95" spans="1:105" x14ac:dyDescent="0.25">
      <c r="A95">
        <v>2040</v>
      </c>
      <c r="B95">
        <f t="shared" si="89"/>
        <v>91</v>
      </c>
      <c r="C95" s="1">
        <v>0.379</v>
      </c>
      <c r="D95">
        <f t="shared" si="90"/>
        <v>3.411</v>
      </c>
      <c r="E95">
        <v>3.375</v>
      </c>
      <c r="F95">
        <v>3.375</v>
      </c>
      <c r="G95">
        <v>3.375</v>
      </c>
      <c r="H95">
        <f t="shared" si="97"/>
        <v>3.7800000000000002</v>
      </c>
      <c r="I95">
        <v>3.8</v>
      </c>
      <c r="J95">
        <v>3.8</v>
      </c>
      <c r="K95">
        <v>3.8200000000000003</v>
      </c>
      <c r="L95">
        <v>3.8200000000000003</v>
      </c>
      <c r="M95">
        <v>3.84</v>
      </c>
      <c r="N95" s="1">
        <f t="shared" si="110"/>
        <v>4.30464</v>
      </c>
      <c r="O95" s="1">
        <f t="shared" si="113"/>
        <v>4.4428999999999998</v>
      </c>
      <c r="P95" s="1">
        <f t="shared" si="116"/>
        <v>4.5275999999999996</v>
      </c>
      <c r="Q95" s="1">
        <f t="shared" si="119"/>
        <v>4.7085500000000007</v>
      </c>
      <c r="R95" s="1">
        <f t="shared" si="122"/>
        <v>5.0697000000000001</v>
      </c>
      <c r="S95" s="1">
        <f t="shared" si="125"/>
        <v>5.2980299999999998</v>
      </c>
      <c r="T95" s="1">
        <f t="shared" si="128"/>
        <v>5.4848999999999997</v>
      </c>
      <c r="U95" s="1">
        <f t="shared" si="131"/>
        <v>5.3059600000000007</v>
      </c>
      <c r="V95" s="1">
        <f t="shared" si="134"/>
        <v>5.2572000000000001</v>
      </c>
      <c r="W95" s="1">
        <f t="shared" si="137"/>
        <v>5.5652999999999997</v>
      </c>
      <c r="X95" s="1">
        <f t="shared" si="140"/>
        <v>5.5340999999999996</v>
      </c>
      <c r="Y95" s="1">
        <f t="shared" si="143"/>
        <v>5.9487000000000005</v>
      </c>
      <c r="Z95" s="1">
        <f t="shared" si="146"/>
        <v>6.3950500000000012</v>
      </c>
      <c r="AA95" s="1">
        <f t="shared" si="149"/>
        <v>7.1890000000000001</v>
      </c>
      <c r="AB95" s="1">
        <f t="shared" si="152"/>
        <v>7.4437500000000005</v>
      </c>
      <c r="AC95" s="1">
        <f t="shared" ref="AC95:AC126" si="155">18.26*C70</f>
        <v>7.2492200000000011</v>
      </c>
      <c r="AD95" s="1">
        <f t="shared" si="74"/>
        <v>7.6343100000000002</v>
      </c>
      <c r="AE95" s="1">
        <f t="shared" si="76"/>
        <v>8.0591000000000008</v>
      </c>
      <c r="AF95" s="1">
        <f t="shared" si="78"/>
        <v>7.1460000000000008</v>
      </c>
      <c r="AG95" s="1">
        <f t="shared" si="80"/>
        <v>6.5385900000000001</v>
      </c>
      <c r="AH95" s="1">
        <f t="shared" si="82"/>
        <v>7.1544999999999996</v>
      </c>
      <c r="AI95" s="1">
        <f t="shared" si="84"/>
        <v>6.7731999999999992</v>
      </c>
      <c r="AJ95" s="1">
        <f t="shared" si="87"/>
        <v>7.4742999999999995</v>
      </c>
      <c r="AK95" s="1">
        <f t="shared" si="91"/>
        <v>7.5431999999999997</v>
      </c>
      <c r="AL95" s="1">
        <f t="shared" si="93"/>
        <v>8.101799999999999</v>
      </c>
      <c r="AM95" s="1">
        <f t="shared" si="95"/>
        <v>9.2650000000000006</v>
      </c>
      <c r="AN95" s="1">
        <f t="shared" si="98"/>
        <v>9.7282499999999992</v>
      </c>
      <c r="AO95" s="1">
        <f t="shared" si="100"/>
        <v>10.3673</v>
      </c>
      <c r="AP95" s="1">
        <f t="shared" si="102"/>
        <v>10.9177</v>
      </c>
      <c r="AQ95" s="1">
        <f t="shared" si="104"/>
        <v>10.921999999999999</v>
      </c>
      <c r="AR95" s="1">
        <f t="shared" si="106"/>
        <v>11.07075</v>
      </c>
      <c r="AS95" s="1">
        <f t="shared" si="108"/>
        <v>11.401350000000001</v>
      </c>
      <c r="AT95" s="1">
        <f t="shared" si="111"/>
        <v>12.368399999999999</v>
      </c>
      <c r="AU95" s="1">
        <f t="shared" si="114"/>
        <v>12.192400000000001</v>
      </c>
      <c r="AV95" s="1">
        <f t="shared" si="117"/>
        <v>12.550500000000001</v>
      </c>
      <c r="AW95" s="1">
        <f t="shared" si="120"/>
        <v>12.6675</v>
      </c>
      <c r="AX95" s="1">
        <f t="shared" si="123"/>
        <v>13.367900000000001</v>
      </c>
      <c r="AY95" s="1">
        <f t="shared" si="126"/>
        <v>14.268800000000001</v>
      </c>
      <c r="AZ95" s="1">
        <f t="shared" si="129"/>
        <v>13.767800000000001</v>
      </c>
      <c r="BA95" s="1">
        <f t="shared" si="132"/>
        <v>14.503800000000002</v>
      </c>
      <c r="BB95" s="1">
        <f t="shared" si="135"/>
        <v>15.0474</v>
      </c>
      <c r="BC95" s="1">
        <f t="shared" si="138"/>
        <v>16.079699999999999</v>
      </c>
      <c r="BD95" s="1">
        <f t="shared" si="141"/>
        <v>16.341899999999999</v>
      </c>
      <c r="BE95" s="1">
        <f t="shared" si="144"/>
        <v>17.150300000000001</v>
      </c>
      <c r="BF95" s="1">
        <f t="shared" si="147"/>
        <v>17.123749999999998</v>
      </c>
      <c r="BG95" s="1">
        <f t="shared" si="150"/>
        <v>17.883749999999999</v>
      </c>
      <c r="BH95" s="1">
        <f t="shared" si="153"/>
        <v>18.009600000000002</v>
      </c>
      <c r="BI95" s="1">
        <f t="shared" ref="BI95:BI126" si="156">36.64*C38</f>
        <v>17.770399999999999</v>
      </c>
      <c r="BJ95" s="1">
        <f t="shared" si="75"/>
        <v>18.453399999999998</v>
      </c>
      <c r="BK95" s="1">
        <f t="shared" si="77"/>
        <v>17.23095</v>
      </c>
      <c r="BL95" s="1">
        <f t="shared" si="79"/>
        <v>17.504999999999999</v>
      </c>
      <c r="BM95" s="1">
        <f t="shared" si="81"/>
        <v>17.508299999999998</v>
      </c>
      <c r="BN95" s="1">
        <f t="shared" si="83"/>
        <v>18.524550000000001</v>
      </c>
      <c r="BO95" s="1">
        <f t="shared" si="85"/>
        <v>18.309200000000001</v>
      </c>
      <c r="BP95" s="1">
        <f t="shared" si="88"/>
        <v>18.695250000000001</v>
      </c>
      <c r="BQ95" s="1">
        <f t="shared" si="92"/>
        <v>18.995200000000004</v>
      </c>
      <c r="BR95" s="1">
        <f t="shared" si="94"/>
        <v>18.608400000000003</v>
      </c>
      <c r="BS95" s="1">
        <f t="shared" si="96"/>
        <v>18.780700000000003</v>
      </c>
      <c r="BT95" s="1">
        <f t="shared" si="99"/>
        <v>18.953000000000003</v>
      </c>
      <c r="BU95" s="1">
        <f t="shared" si="101"/>
        <v>19.125300000000003</v>
      </c>
      <c r="BV95" s="1">
        <f t="shared" si="103"/>
        <v>18.887949999999996</v>
      </c>
      <c r="BW95" s="1">
        <f t="shared" si="105"/>
        <v>18.479399999999998</v>
      </c>
      <c r="BX95" s="1">
        <f t="shared" si="107"/>
        <v>18.083749999999998</v>
      </c>
      <c r="BY95" s="1">
        <f t="shared" si="109"/>
        <v>17.84835</v>
      </c>
      <c r="BZ95" s="1">
        <f t="shared" si="112"/>
        <v>17.60605</v>
      </c>
      <c r="CA95" s="1">
        <f t="shared" si="115"/>
        <v>17.506999999999998</v>
      </c>
      <c r="CB95" s="1">
        <f t="shared" si="118"/>
        <v>17.399999999999999</v>
      </c>
      <c r="CC95" s="1">
        <f t="shared" si="121"/>
        <v>17.010000000000002</v>
      </c>
      <c r="CD95" s="1">
        <f t="shared" si="124"/>
        <v>16.768000000000001</v>
      </c>
      <c r="CE95" s="1">
        <f t="shared" si="127"/>
        <v>16.516500000000001</v>
      </c>
      <c r="CF95" s="1">
        <f t="shared" si="130"/>
        <v>16.392250000000001</v>
      </c>
      <c r="CG95" s="1">
        <f t="shared" si="133"/>
        <v>16.139250000000001</v>
      </c>
      <c r="CH95" s="1">
        <f t="shared" si="136"/>
        <v>15.769200000000001</v>
      </c>
      <c r="CI95" s="1">
        <f t="shared" si="139"/>
        <v>15.749999999999998</v>
      </c>
      <c r="CJ95" s="1">
        <f t="shared" si="142"/>
        <v>15.7104</v>
      </c>
      <c r="CK95" s="1">
        <f t="shared" si="145"/>
        <v>15.4541</v>
      </c>
      <c r="CL95" s="1">
        <f t="shared" si="148"/>
        <v>15.397500000000001</v>
      </c>
      <c r="CM95" s="1">
        <f t="shared" si="151"/>
        <v>15.430250000000001</v>
      </c>
      <c r="CN95" s="1">
        <f t="shared" si="154"/>
        <v>15.6492</v>
      </c>
      <c r="CO95" s="1">
        <f t="shared" ref="CO95:CO126" si="157">18.74*C6</f>
        <v>16.397499999999997</v>
      </c>
      <c r="CP95" s="1">
        <f>CO94*0.97</f>
        <v>18.176978465538028</v>
      </c>
      <c r="DA95">
        <f t="shared" si="86"/>
        <v>1080.3747284655381</v>
      </c>
    </row>
    <row r="96" spans="1:105" x14ac:dyDescent="0.25">
      <c r="A96">
        <v>2041</v>
      </c>
      <c r="B96">
        <f t="shared" si="89"/>
        <v>92</v>
      </c>
      <c r="C96" s="1">
        <v>0.379</v>
      </c>
      <c r="D96">
        <f t="shared" si="90"/>
        <v>3.411</v>
      </c>
      <c r="E96">
        <v>3.411</v>
      </c>
      <c r="F96">
        <v>3.375</v>
      </c>
      <c r="G96">
        <v>3.375</v>
      </c>
      <c r="H96">
        <f t="shared" si="97"/>
        <v>3.75</v>
      </c>
      <c r="I96">
        <v>3.7800000000000002</v>
      </c>
      <c r="J96">
        <v>3.8</v>
      </c>
      <c r="K96">
        <v>3.8</v>
      </c>
      <c r="L96">
        <v>3.8200000000000003</v>
      </c>
      <c r="M96">
        <v>3.8200000000000003</v>
      </c>
      <c r="N96" s="1">
        <f t="shared" si="110"/>
        <v>4.30464</v>
      </c>
      <c r="O96" s="1">
        <f t="shared" si="113"/>
        <v>4.4313599999999997</v>
      </c>
      <c r="P96" s="1">
        <f t="shared" si="116"/>
        <v>4.5275999999999996</v>
      </c>
      <c r="Q96" s="1">
        <f t="shared" si="119"/>
        <v>4.7085500000000007</v>
      </c>
      <c r="R96" s="1">
        <f t="shared" si="122"/>
        <v>5.0434999999999999</v>
      </c>
      <c r="S96" s="1">
        <f t="shared" si="125"/>
        <v>5.2980299999999998</v>
      </c>
      <c r="T96" s="1">
        <f t="shared" si="128"/>
        <v>5.4566999999999997</v>
      </c>
      <c r="U96" s="1">
        <f t="shared" si="131"/>
        <v>5.3059600000000007</v>
      </c>
      <c r="V96" s="1">
        <f t="shared" si="134"/>
        <v>5.2437200000000006</v>
      </c>
      <c r="W96" s="1">
        <f t="shared" si="137"/>
        <v>5.5652999999999997</v>
      </c>
      <c r="X96" s="1">
        <f t="shared" si="140"/>
        <v>5.5340999999999996</v>
      </c>
      <c r="Y96" s="1">
        <f t="shared" si="143"/>
        <v>5.8734000000000002</v>
      </c>
      <c r="Z96" s="1">
        <f t="shared" si="146"/>
        <v>6.3950500000000012</v>
      </c>
      <c r="AA96" s="1">
        <f t="shared" si="149"/>
        <v>7.1890000000000001</v>
      </c>
      <c r="AB96" s="1">
        <f t="shared" si="152"/>
        <v>7.40625</v>
      </c>
      <c r="AC96" s="1">
        <f t="shared" si="155"/>
        <v>7.2492200000000011</v>
      </c>
      <c r="AD96" s="1">
        <f t="shared" ref="AD96:AD127" si="158">19.23*C70</f>
        <v>7.6343100000000002</v>
      </c>
      <c r="AE96" s="1">
        <f t="shared" si="76"/>
        <v>8.0591000000000008</v>
      </c>
      <c r="AF96" s="1">
        <f t="shared" si="78"/>
        <v>7.1460000000000008</v>
      </c>
      <c r="AG96" s="1">
        <f t="shared" si="80"/>
        <v>6.5385900000000001</v>
      </c>
      <c r="AH96" s="1">
        <f t="shared" si="82"/>
        <v>6.9276499999999999</v>
      </c>
      <c r="AI96" s="1">
        <f t="shared" si="84"/>
        <v>6.7731999999999992</v>
      </c>
      <c r="AJ96" s="1">
        <f t="shared" si="87"/>
        <v>7.4742999999999995</v>
      </c>
      <c r="AK96" s="1">
        <f t="shared" si="91"/>
        <v>7.3635999999999999</v>
      </c>
      <c r="AL96" s="1">
        <f t="shared" si="93"/>
        <v>8.101799999999999</v>
      </c>
      <c r="AM96" s="1">
        <f t="shared" si="95"/>
        <v>9.1560000000000006</v>
      </c>
      <c r="AN96" s="1">
        <f t="shared" si="98"/>
        <v>9.7282499999999992</v>
      </c>
      <c r="AO96" s="1">
        <f t="shared" si="100"/>
        <v>10.246749999999999</v>
      </c>
      <c r="AP96" s="1">
        <f t="shared" si="102"/>
        <v>10.9177</v>
      </c>
      <c r="AQ96" s="1">
        <f t="shared" si="104"/>
        <v>10.921999999999999</v>
      </c>
      <c r="AR96" s="1">
        <f t="shared" si="106"/>
        <v>10.9435</v>
      </c>
      <c r="AS96" s="1">
        <f t="shared" si="108"/>
        <v>11.401350000000001</v>
      </c>
      <c r="AT96" s="1">
        <f t="shared" si="111"/>
        <v>12.22785</v>
      </c>
      <c r="AU96" s="1">
        <f t="shared" si="114"/>
        <v>12.192400000000001</v>
      </c>
      <c r="AV96" s="1">
        <f t="shared" si="117"/>
        <v>12.271600000000001</v>
      </c>
      <c r="AW96" s="1">
        <f t="shared" si="120"/>
        <v>12.6675</v>
      </c>
      <c r="AX96" s="1">
        <f t="shared" si="123"/>
        <v>13.221</v>
      </c>
      <c r="AY96" s="1">
        <f t="shared" si="126"/>
        <v>14.268800000000001</v>
      </c>
      <c r="AZ96" s="1">
        <f t="shared" si="129"/>
        <v>13.61815</v>
      </c>
      <c r="BA96" s="1">
        <f t="shared" si="132"/>
        <v>14.503800000000002</v>
      </c>
      <c r="BB96" s="1">
        <f t="shared" si="135"/>
        <v>14.8856</v>
      </c>
      <c r="BC96" s="1">
        <f t="shared" si="138"/>
        <v>16.079699999999999</v>
      </c>
      <c r="BD96" s="1">
        <f t="shared" si="141"/>
        <v>16.168050000000001</v>
      </c>
      <c r="BE96" s="1">
        <f t="shared" si="144"/>
        <v>17.150300000000001</v>
      </c>
      <c r="BF96" s="1">
        <f t="shared" si="147"/>
        <v>16.943499999999997</v>
      </c>
      <c r="BG96" s="1">
        <f t="shared" si="150"/>
        <v>17.883749999999999</v>
      </c>
      <c r="BH96" s="1">
        <f t="shared" si="153"/>
        <v>17.821999999999999</v>
      </c>
      <c r="BI96" s="1">
        <f t="shared" si="156"/>
        <v>17.587199999999999</v>
      </c>
      <c r="BJ96" s="1">
        <f t="shared" ref="BJ96:BJ127" si="159">37.66*C38</f>
        <v>18.265099999999997</v>
      </c>
      <c r="BK96" s="1">
        <f t="shared" si="77"/>
        <v>17.056900000000002</v>
      </c>
      <c r="BL96" s="1">
        <f t="shared" si="79"/>
        <v>17.32995</v>
      </c>
      <c r="BM96" s="1">
        <f t="shared" si="81"/>
        <v>17.164999999999999</v>
      </c>
      <c r="BN96" s="1">
        <f t="shared" si="83"/>
        <v>18.3447</v>
      </c>
      <c r="BO96" s="1">
        <f t="shared" si="85"/>
        <v>18.133150000000001</v>
      </c>
      <c r="BP96" s="1">
        <f t="shared" si="88"/>
        <v>18.517199999999999</v>
      </c>
      <c r="BQ96" s="1">
        <f t="shared" si="92"/>
        <v>18.816000000000003</v>
      </c>
      <c r="BR96" s="1">
        <f t="shared" si="94"/>
        <v>18.2638</v>
      </c>
      <c r="BS96" s="1">
        <f t="shared" si="96"/>
        <v>18.608400000000003</v>
      </c>
      <c r="BT96" s="1">
        <f t="shared" si="99"/>
        <v>18.780700000000003</v>
      </c>
      <c r="BU96" s="1">
        <f t="shared" si="101"/>
        <v>18.953000000000003</v>
      </c>
      <c r="BV96" s="1">
        <f t="shared" si="103"/>
        <v>18.553650000000001</v>
      </c>
      <c r="BW96" s="1">
        <f t="shared" si="105"/>
        <v>18.317299999999999</v>
      </c>
      <c r="BX96" s="1">
        <f t="shared" si="107"/>
        <v>17.926499999999997</v>
      </c>
      <c r="BY96" s="1">
        <f t="shared" si="109"/>
        <v>17.54325</v>
      </c>
      <c r="BZ96" s="1">
        <f t="shared" si="112"/>
        <v>17.31015</v>
      </c>
      <c r="CA96" s="1">
        <f t="shared" si="115"/>
        <v>17.076499999999999</v>
      </c>
      <c r="CB96" s="1">
        <f t="shared" si="118"/>
        <v>16.982399999999998</v>
      </c>
      <c r="CC96" s="1">
        <f t="shared" si="121"/>
        <v>16.875</v>
      </c>
      <c r="CD96" s="1">
        <f t="shared" si="124"/>
        <v>16.506</v>
      </c>
      <c r="CE96" s="1">
        <f t="shared" si="127"/>
        <v>16.2624</v>
      </c>
      <c r="CF96" s="1">
        <f t="shared" si="130"/>
        <v>16.022500000000001</v>
      </c>
      <c r="CG96" s="1">
        <f t="shared" si="133"/>
        <v>15.900150000000002</v>
      </c>
      <c r="CH96" s="1">
        <f t="shared" si="136"/>
        <v>15.653250000000002</v>
      </c>
      <c r="CI96" s="1">
        <f t="shared" si="139"/>
        <v>15.3</v>
      </c>
      <c r="CJ96" s="1">
        <f t="shared" si="142"/>
        <v>15.273999999999999</v>
      </c>
      <c r="CK96" s="1">
        <f t="shared" si="145"/>
        <v>15.2424</v>
      </c>
      <c r="CL96" s="1">
        <f t="shared" si="148"/>
        <v>14.9869</v>
      </c>
      <c r="CM96" s="1">
        <f t="shared" si="151"/>
        <v>14.932500000000001</v>
      </c>
      <c r="CN96" s="1">
        <f t="shared" si="154"/>
        <v>14.973000000000001</v>
      </c>
      <c r="CO96" s="1">
        <f t="shared" si="157"/>
        <v>15.179399999999999</v>
      </c>
      <c r="CP96" s="1">
        <f t="shared" ref="CP96:CP127" si="160">18.18*C6</f>
        <v>15.907499999999999</v>
      </c>
      <c r="CQ96" s="1">
        <f>CP95*0.97</f>
        <v>17.631669111571888</v>
      </c>
      <c r="DA96">
        <f t="shared" si="86"/>
        <v>1083.2899991115719</v>
      </c>
    </row>
    <row r="97" spans="1:105" x14ac:dyDescent="0.25">
      <c r="A97">
        <v>2042</v>
      </c>
      <c r="B97">
        <f t="shared" si="89"/>
        <v>93</v>
      </c>
      <c r="C97" s="1">
        <v>0.379</v>
      </c>
      <c r="D97">
        <f t="shared" si="90"/>
        <v>3.411</v>
      </c>
      <c r="E97">
        <v>3.411</v>
      </c>
      <c r="F97">
        <v>3.411</v>
      </c>
      <c r="G97">
        <v>3.375</v>
      </c>
      <c r="H97">
        <f t="shared" si="97"/>
        <v>3.75</v>
      </c>
      <c r="I97">
        <v>3.75</v>
      </c>
      <c r="J97">
        <v>3.7800000000000002</v>
      </c>
      <c r="K97">
        <v>3.8</v>
      </c>
      <c r="L97">
        <v>3.8</v>
      </c>
      <c r="M97">
        <v>3.8200000000000003</v>
      </c>
      <c r="N97" s="1">
        <f t="shared" si="110"/>
        <v>4.2822200000000006</v>
      </c>
      <c r="O97" s="1">
        <f t="shared" si="113"/>
        <v>4.4313599999999997</v>
      </c>
      <c r="P97" s="1">
        <f t="shared" si="116"/>
        <v>4.5158399999999999</v>
      </c>
      <c r="Q97" s="1">
        <f t="shared" si="119"/>
        <v>4.7085500000000007</v>
      </c>
      <c r="R97" s="1">
        <f t="shared" si="122"/>
        <v>5.0434999999999999</v>
      </c>
      <c r="S97" s="1">
        <f t="shared" si="125"/>
        <v>5.2706499999999998</v>
      </c>
      <c r="T97" s="1">
        <f t="shared" si="128"/>
        <v>5.4566999999999997</v>
      </c>
      <c r="U97" s="1">
        <f t="shared" si="131"/>
        <v>5.2786800000000005</v>
      </c>
      <c r="V97" s="1">
        <f t="shared" si="134"/>
        <v>5.2437200000000006</v>
      </c>
      <c r="W97" s="1">
        <f t="shared" si="137"/>
        <v>5.5510299999999999</v>
      </c>
      <c r="X97" s="1">
        <f t="shared" si="140"/>
        <v>5.5340999999999996</v>
      </c>
      <c r="Y97" s="1">
        <f t="shared" si="143"/>
        <v>5.8734000000000002</v>
      </c>
      <c r="Z97" s="1">
        <f t="shared" si="146"/>
        <v>6.3141000000000007</v>
      </c>
      <c r="AA97" s="1">
        <f t="shared" si="149"/>
        <v>7.1890000000000001</v>
      </c>
      <c r="AB97" s="1">
        <f t="shared" si="152"/>
        <v>7.40625</v>
      </c>
      <c r="AC97" s="1">
        <f t="shared" si="155"/>
        <v>7.2127000000000008</v>
      </c>
      <c r="AD97" s="1">
        <f t="shared" si="158"/>
        <v>7.6343100000000002</v>
      </c>
      <c r="AE97" s="1">
        <f t="shared" ref="AE97:AE128" si="161">20.3*C70</f>
        <v>8.0591000000000008</v>
      </c>
      <c r="AF97" s="1">
        <f t="shared" si="78"/>
        <v>7.1460000000000008</v>
      </c>
      <c r="AG97" s="1">
        <f t="shared" si="80"/>
        <v>6.5385900000000001</v>
      </c>
      <c r="AH97" s="1">
        <f t="shared" si="82"/>
        <v>6.9276499999999999</v>
      </c>
      <c r="AI97" s="1">
        <f t="shared" si="84"/>
        <v>6.55844</v>
      </c>
      <c r="AJ97" s="1">
        <f t="shared" si="87"/>
        <v>7.4742999999999995</v>
      </c>
      <c r="AK97" s="1">
        <f t="shared" si="91"/>
        <v>7.3635999999999999</v>
      </c>
      <c r="AL97" s="1">
        <f t="shared" si="93"/>
        <v>7.9088999999999992</v>
      </c>
      <c r="AM97" s="1">
        <f t="shared" si="95"/>
        <v>9.1560000000000006</v>
      </c>
      <c r="AN97" s="1">
        <f t="shared" si="98"/>
        <v>9.6137999999999995</v>
      </c>
      <c r="AO97" s="1">
        <f t="shared" si="100"/>
        <v>10.246749999999999</v>
      </c>
      <c r="AP97" s="1">
        <f t="shared" si="102"/>
        <v>10.790749999999999</v>
      </c>
      <c r="AQ97" s="1">
        <f t="shared" si="104"/>
        <v>10.921999999999999</v>
      </c>
      <c r="AR97" s="1">
        <f t="shared" si="106"/>
        <v>10.9435</v>
      </c>
      <c r="AS97" s="1">
        <f t="shared" si="108"/>
        <v>11.270300000000001</v>
      </c>
      <c r="AT97" s="1">
        <f t="shared" si="111"/>
        <v>12.22785</v>
      </c>
      <c r="AU97" s="1">
        <f t="shared" si="114"/>
        <v>12.053850000000001</v>
      </c>
      <c r="AV97" s="1">
        <f t="shared" si="117"/>
        <v>12.271600000000001</v>
      </c>
      <c r="AW97" s="1">
        <f t="shared" si="120"/>
        <v>12.385999999999999</v>
      </c>
      <c r="AX97" s="1">
        <f t="shared" si="123"/>
        <v>13.221</v>
      </c>
      <c r="AY97" s="1">
        <f t="shared" si="126"/>
        <v>14.112</v>
      </c>
      <c r="AZ97" s="1">
        <f t="shared" si="129"/>
        <v>13.61815</v>
      </c>
      <c r="BA97" s="1">
        <f t="shared" si="132"/>
        <v>14.346150000000002</v>
      </c>
      <c r="BB97" s="1">
        <f t="shared" si="135"/>
        <v>14.8856</v>
      </c>
      <c r="BC97" s="1">
        <f t="shared" si="138"/>
        <v>15.9068</v>
      </c>
      <c r="BD97" s="1">
        <f t="shared" si="141"/>
        <v>16.168050000000001</v>
      </c>
      <c r="BE97" s="1">
        <f t="shared" si="144"/>
        <v>16.967850000000002</v>
      </c>
      <c r="BF97" s="1">
        <f t="shared" si="147"/>
        <v>16.943499999999997</v>
      </c>
      <c r="BG97" s="1">
        <f t="shared" si="150"/>
        <v>17.695499999999999</v>
      </c>
      <c r="BH97" s="1">
        <f t="shared" si="153"/>
        <v>17.821999999999999</v>
      </c>
      <c r="BI97" s="1">
        <f t="shared" si="156"/>
        <v>17.404</v>
      </c>
      <c r="BJ97" s="1">
        <f t="shared" si="159"/>
        <v>18.076799999999999</v>
      </c>
      <c r="BK97" s="1">
        <f t="shared" ref="BK97:BK128" si="162">34.81*C38</f>
        <v>16.882850000000001</v>
      </c>
      <c r="BL97" s="1">
        <f t="shared" si="79"/>
        <v>17.154899999999998</v>
      </c>
      <c r="BM97" s="1">
        <f t="shared" si="81"/>
        <v>16.99335</v>
      </c>
      <c r="BN97" s="1">
        <f t="shared" si="83"/>
        <v>17.984999999999999</v>
      </c>
      <c r="BO97" s="1">
        <f t="shared" si="85"/>
        <v>17.957100000000001</v>
      </c>
      <c r="BP97" s="1">
        <f t="shared" si="88"/>
        <v>18.33915</v>
      </c>
      <c r="BQ97" s="1">
        <f t="shared" si="92"/>
        <v>18.636800000000001</v>
      </c>
      <c r="BR97" s="1">
        <f t="shared" si="94"/>
        <v>18.0915</v>
      </c>
      <c r="BS97" s="1">
        <f t="shared" si="96"/>
        <v>18.2638</v>
      </c>
      <c r="BT97" s="1">
        <f t="shared" si="99"/>
        <v>18.608400000000003</v>
      </c>
      <c r="BU97" s="1">
        <f t="shared" si="101"/>
        <v>18.780700000000003</v>
      </c>
      <c r="BV97" s="1">
        <f t="shared" si="103"/>
        <v>18.386500000000002</v>
      </c>
      <c r="BW97" s="1">
        <f t="shared" si="105"/>
        <v>17.993100000000002</v>
      </c>
      <c r="BX97" s="1">
        <f t="shared" si="107"/>
        <v>17.76925</v>
      </c>
      <c r="BY97" s="1">
        <f t="shared" si="109"/>
        <v>17.390699999999999</v>
      </c>
      <c r="BZ97" s="1">
        <f t="shared" si="112"/>
        <v>17.014249999999997</v>
      </c>
      <c r="CA97" s="1">
        <f t="shared" si="115"/>
        <v>16.7895</v>
      </c>
      <c r="CB97" s="1">
        <f t="shared" si="118"/>
        <v>16.564799999999998</v>
      </c>
      <c r="CC97" s="1">
        <f t="shared" si="121"/>
        <v>16.47</v>
      </c>
      <c r="CD97" s="1">
        <f t="shared" si="124"/>
        <v>16.375</v>
      </c>
      <c r="CE97" s="1">
        <f t="shared" si="127"/>
        <v>16.008300000000002</v>
      </c>
      <c r="CF97" s="1">
        <f t="shared" si="130"/>
        <v>15.776</v>
      </c>
      <c r="CG97" s="1">
        <f t="shared" si="133"/>
        <v>15.541500000000001</v>
      </c>
      <c r="CH97" s="1">
        <f t="shared" si="136"/>
        <v>15.421350000000002</v>
      </c>
      <c r="CI97" s="1">
        <f t="shared" si="139"/>
        <v>15.187500000000002</v>
      </c>
      <c r="CJ97" s="1">
        <f t="shared" si="142"/>
        <v>14.837600000000002</v>
      </c>
      <c r="CK97" s="1">
        <f t="shared" si="145"/>
        <v>14.819000000000001</v>
      </c>
      <c r="CL97" s="1">
        <f t="shared" si="148"/>
        <v>14.781600000000001</v>
      </c>
      <c r="CM97" s="1">
        <f t="shared" si="151"/>
        <v>14.5343</v>
      </c>
      <c r="CN97" s="1">
        <f t="shared" si="154"/>
        <v>14.49</v>
      </c>
      <c r="CO97" s="1">
        <f t="shared" si="157"/>
        <v>14.523499999999999</v>
      </c>
      <c r="CP97" s="1">
        <f t="shared" si="160"/>
        <v>14.725800000000001</v>
      </c>
      <c r="CQ97" s="1">
        <f t="shared" ref="CQ97:CQ128" si="163">17.63*C6</f>
        <v>15.42625</v>
      </c>
      <c r="CR97" s="1">
        <f>CQ96*0.97</f>
        <v>17.10271903822473</v>
      </c>
      <c r="DA97">
        <f t="shared" si="86"/>
        <v>1085.9025590382244</v>
      </c>
    </row>
    <row r="98" spans="1:105" x14ac:dyDescent="0.25">
      <c r="A98">
        <v>2043</v>
      </c>
      <c r="B98">
        <f t="shared" si="89"/>
        <v>94</v>
      </c>
      <c r="C98" s="1">
        <v>0.38</v>
      </c>
      <c r="D98">
        <f t="shared" si="90"/>
        <v>3.42</v>
      </c>
      <c r="E98">
        <v>3.411</v>
      </c>
      <c r="F98">
        <v>3.411</v>
      </c>
      <c r="G98">
        <v>3.411</v>
      </c>
      <c r="H98">
        <f t="shared" si="97"/>
        <v>3.75</v>
      </c>
      <c r="I98">
        <v>3.75</v>
      </c>
      <c r="J98">
        <v>3.75</v>
      </c>
      <c r="K98">
        <v>3.7800000000000002</v>
      </c>
      <c r="L98">
        <v>3.8</v>
      </c>
      <c r="M98">
        <v>3.8</v>
      </c>
      <c r="N98" s="1">
        <f t="shared" si="110"/>
        <v>4.2822200000000006</v>
      </c>
      <c r="O98" s="1">
        <f t="shared" si="113"/>
        <v>4.4082799999999995</v>
      </c>
      <c r="P98" s="1">
        <f t="shared" si="116"/>
        <v>4.5158399999999999</v>
      </c>
      <c r="Q98" s="1">
        <f t="shared" si="119"/>
        <v>4.6963200000000001</v>
      </c>
      <c r="R98" s="1">
        <f t="shared" si="122"/>
        <v>5.0434999999999999</v>
      </c>
      <c r="S98" s="1">
        <f t="shared" si="125"/>
        <v>5.2706499999999998</v>
      </c>
      <c r="T98" s="1">
        <f t="shared" si="128"/>
        <v>5.4284999999999997</v>
      </c>
      <c r="U98" s="1">
        <f t="shared" si="131"/>
        <v>5.2786800000000005</v>
      </c>
      <c r="V98" s="1">
        <f t="shared" si="134"/>
        <v>5.2167600000000007</v>
      </c>
      <c r="W98" s="1">
        <f t="shared" si="137"/>
        <v>5.5510299999999999</v>
      </c>
      <c r="X98" s="1">
        <f t="shared" si="140"/>
        <v>5.5199100000000003</v>
      </c>
      <c r="Y98" s="1">
        <f t="shared" si="143"/>
        <v>5.8734000000000002</v>
      </c>
      <c r="Z98" s="1">
        <f t="shared" si="146"/>
        <v>6.3141000000000007</v>
      </c>
      <c r="AA98" s="1">
        <f t="shared" si="149"/>
        <v>7.0979999999999999</v>
      </c>
      <c r="AB98" s="1">
        <f t="shared" si="152"/>
        <v>7.40625</v>
      </c>
      <c r="AC98" s="1">
        <f t="shared" si="155"/>
        <v>7.2127000000000008</v>
      </c>
      <c r="AD98" s="1">
        <f t="shared" si="158"/>
        <v>7.5958500000000004</v>
      </c>
      <c r="AE98" s="1">
        <f t="shared" si="161"/>
        <v>8.0591000000000008</v>
      </c>
      <c r="AF98" s="1">
        <f t="shared" ref="AF98:AF129" si="164">18*C70</f>
        <v>7.1460000000000008</v>
      </c>
      <c r="AG98" s="1">
        <f t="shared" si="80"/>
        <v>6.5385900000000001</v>
      </c>
      <c r="AH98" s="1">
        <f t="shared" si="82"/>
        <v>6.9276499999999999</v>
      </c>
      <c r="AI98" s="1">
        <f t="shared" si="84"/>
        <v>6.55844</v>
      </c>
      <c r="AJ98" s="1">
        <f t="shared" si="87"/>
        <v>7.2373100000000008</v>
      </c>
      <c r="AK98" s="1">
        <f t="shared" si="91"/>
        <v>7.3635999999999999</v>
      </c>
      <c r="AL98" s="1">
        <f t="shared" si="93"/>
        <v>7.9088999999999992</v>
      </c>
      <c r="AM98" s="1">
        <f t="shared" si="95"/>
        <v>8.9380000000000006</v>
      </c>
      <c r="AN98" s="1">
        <f t="shared" si="98"/>
        <v>9.6137999999999995</v>
      </c>
      <c r="AO98" s="1">
        <f t="shared" si="100"/>
        <v>10.126199999999999</v>
      </c>
      <c r="AP98" s="1">
        <f t="shared" si="102"/>
        <v>10.790749999999999</v>
      </c>
      <c r="AQ98" s="1">
        <f t="shared" si="104"/>
        <v>10.795</v>
      </c>
      <c r="AR98" s="1">
        <f t="shared" si="106"/>
        <v>10.9435</v>
      </c>
      <c r="AS98" s="1">
        <f t="shared" si="108"/>
        <v>11.270300000000001</v>
      </c>
      <c r="AT98" s="1">
        <f t="shared" si="111"/>
        <v>12.087299999999999</v>
      </c>
      <c r="AU98" s="1">
        <f t="shared" si="114"/>
        <v>12.053850000000001</v>
      </c>
      <c r="AV98" s="1">
        <f t="shared" si="117"/>
        <v>12.132149999999999</v>
      </c>
      <c r="AW98" s="1">
        <f t="shared" si="120"/>
        <v>12.385999999999999</v>
      </c>
      <c r="AX98" s="1">
        <f t="shared" si="123"/>
        <v>12.927199999999999</v>
      </c>
      <c r="AY98" s="1">
        <f t="shared" si="126"/>
        <v>14.112</v>
      </c>
      <c r="AZ98" s="1">
        <f t="shared" si="129"/>
        <v>13.468500000000001</v>
      </c>
      <c r="BA98" s="1">
        <f t="shared" si="132"/>
        <v>14.346150000000002</v>
      </c>
      <c r="BB98" s="1">
        <f t="shared" si="135"/>
        <v>14.723800000000001</v>
      </c>
      <c r="BC98" s="1">
        <f t="shared" si="138"/>
        <v>15.9068</v>
      </c>
      <c r="BD98" s="1">
        <f t="shared" si="141"/>
        <v>15.994200000000003</v>
      </c>
      <c r="BE98" s="1">
        <f t="shared" si="144"/>
        <v>16.967850000000002</v>
      </c>
      <c r="BF98" s="1">
        <f t="shared" si="147"/>
        <v>16.763249999999999</v>
      </c>
      <c r="BG98" s="1">
        <f t="shared" si="150"/>
        <v>17.695499999999999</v>
      </c>
      <c r="BH98" s="1">
        <f t="shared" si="153"/>
        <v>17.634399999999999</v>
      </c>
      <c r="BI98" s="1">
        <f t="shared" si="156"/>
        <v>17.404</v>
      </c>
      <c r="BJ98" s="1">
        <f t="shared" si="159"/>
        <v>17.888499999999997</v>
      </c>
      <c r="BK98" s="1">
        <f t="shared" si="162"/>
        <v>16.7088</v>
      </c>
      <c r="BL98" s="1">
        <f t="shared" ref="BL98:BL129" si="165">35.01*C38</f>
        <v>16.979849999999999</v>
      </c>
      <c r="BM98" s="1">
        <f t="shared" si="81"/>
        <v>16.8217</v>
      </c>
      <c r="BN98" s="1">
        <f t="shared" si="83"/>
        <v>17.805149999999998</v>
      </c>
      <c r="BO98" s="1">
        <f t="shared" si="85"/>
        <v>17.605</v>
      </c>
      <c r="BP98" s="1">
        <f t="shared" si="88"/>
        <v>18.161100000000001</v>
      </c>
      <c r="BQ98" s="1">
        <f t="shared" si="92"/>
        <v>18.457600000000003</v>
      </c>
      <c r="BR98" s="1">
        <f t="shared" si="94"/>
        <v>17.9192</v>
      </c>
      <c r="BS98" s="1">
        <f t="shared" si="96"/>
        <v>18.0915</v>
      </c>
      <c r="BT98" s="1">
        <f t="shared" si="99"/>
        <v>18.2638</v>
      </c>
      <c r="BU98" s="1">
        <f t="shared" si="101"/>
        <v>18.608400000000003</v>
      </c>
      <c r="BV98" s="1">
        <f t="shared" si="103"/>
        <v>18.219350000000002</v>
      </c>
      <c r="BW98" s="1">
        <f t="shared" si="105"/>
        <v>17.831000000000003</v>
      </c>
      <c r="BX98" s="1">
        <f t="shared" si="107"/>
        <v>17.454750000000001</v>
      </c>
      <c r="BY98" s="1">
        <f t="shared" si="109"/>
        <v>17.238150000000001</v>
      </c>
      <c r="BZ98" s="1">
        <f t="shared" si="112"/>
        <v>16.866299999999999</v>
      </c>
      <c r="CA98" s="1">
        <f t="shared" si="115"/>
        <v>16.502499999999998</v>
      </c>
      <c r="CB98" s="1">
        <f t="shared" si="118"/>
        <v>16.2864</v>
      </c>
      <c r="CC98" s="1">
        <f t="shared" si="121"/>
        <v>16.064999999999998</v>
      </c>
      <c r="CD98" s="1">
        <f t="shared" si="124"/>
        <v>15.981999999999999</v>
      </c>
      <c r="CE98" s="1">
        <f t="shared" si="127"/>
        <v>15.88125</v>
      </c>
      <c r="CF98" s="1">
        <f t="shared" si="130"/>
        <v>15.529499999999999</v>
      </c>
      <c r="CG98" s="1">
        <f t="shared" si="133"/>
        <v>15.3024</v>
      </c>
      <c r="CH98" s="1">
        <f t="shared" si="136"/>
        <v>15.073500000000001</v>
      </c>
      <c r="CI98" s="1">
        <f t="shared" si="139"/>
        <v>14.9625</v>
      </c>
      <c r="CJ98" s="1">
        <f t="shared" si="142"/>
        <v>14.7285</v>
      </c>
      <c r="CK98" s="1">
        <f t="shared" si="145"/>
        <v>14.395600000000002</v>
      </c>
      <c r="CL98" s="1">
        <f t="shared" si="148"/>
        <v>14.371</v>
      </c>
      <c r="CM98" s="1">
        <f t="shared" si="151"/>
        <v>14.3352</v>
      </c>
      <c r="CN98" s="1">
        <f t="shared" si="154"/>
        <v>14.1036</v>
      </c>
      <c r="CO98" s="1">
        <f t="shared" si="157"/>
        <v>14.055</v>
      </c>
      <c r="CP98" s="1">
        <f t="shared" si="160"/>
        <v>14.089500000000001</v>
      </c>
      <c r="CQ98" s="1">
        <f t="shared" si="163"/>
        <v>14.2803</v>
      </c>
      <c r="CR98" s="1">
        <f t="shared" ref="CR98:CR129" si="166">17.1*C6</f>
        <v>14.962500000000002</v>
      </c>
      <c r="CS98" s="1">
        <f>CR97*0.97</f>
        <v>16.589637467077988</v>
      </c>
      <c r="DA98">
        <f t="shared" si="86"/>
        <v>1088.2311174670781</v>
      </c>
    </row>
    <row r="99" spans="1:105" x14ac:dyDescent="0.25">
      <c r="A99">
        <v>2044</v>
      </c>
      <c r="B99">
        <f t="shared" si="89"/>
        <v>95</v>
      </c>
      <c r="C99" s="1">
        <v>0.38</v>
      </c>
      <c r="D99">
        <f t="shared" si="90"/>
        <v>3.42</v>
      </c>
      <c r="E99">
        <v>3.42</v>
      </c>
      <c r="F99">
        <v>3.411</v>
      </c>
      <c r="G99">
        <v>3.411</v>
      </c>
      <c r="H99">
        <f t="shared" si="97"/>
        <v>3.79</v>
      </c>
      <c r="I99">
        <v>3.75</v>
      </c>
      <c r="J99">
        <v>3.75</v>
      </c>
      <c r="K99">
        <v>3.75</v>
      </c>
      <c r="L99">
        <v>3.7800000000000002</v>
      </c>
      <c r="M99">
        <v>3.8</v>
      </c>
      <c r="N99" s="1">
        <f t="shared" si="110"/>
        <v>4.2598000000000003</v>
      </c>
      <c r="O99" s="1">
        <f t="shared" si="113"/>
        <v>4.4082799999999995</v>
      </c>
      <c r="P99" s="1">
        <f t="shared" si="116"/>
        <v>4.4923200000000003</v>
      </c>
      <c r="Q99" s="1">
        <f t="shared" si="119"/>
        <v>4.6963200000000001</v>
      </c>
      <c r="R99" s="1">
        <f t="shared" si="122"/>
        <v>5.0304000000000002</v>
      </c>
      <c r="S99" s="1">
        <f t="shared" si="125"/>
        <v>5.2706499999999998</v>
      </c>
      <c r="T99" s="1">
        <f t="shared" si="128"/>
        <v>5.4284999999999997</v>
      </c>
      <c r="U99" s="1">
        <f t="shared" si="131"/>
        <v>5.2514000000000003</v>
      </c>
      <c r="V99" s="1">
        <f t="shared" si="134"/>
        <v>5.2167600000000007</v>
      </c>
      <c r="W99" s="1">
        <f t="shared" si="137"/>
        <v>5.5224900000000003</v>
      </c>
      <c r="X99" s="1">
        <f t="shared" si="140"/>
        <v>5.5199100000000003</v>
      </c>
      <c r="Y99" s="1">
        <f t="shared" si="143"/>
        <v>5.8583400000000001</v>
      </c>
      <c r="Z99" s="1">
        <f t="shared" si="146"/>
        <v>6.3141000000000007</v>
      </c>
      <c r="AA99" s="1">
        <f t="shared" si="149"/>
        <v>7.0979999999999999</v>
      </c>
      <c r="AB99" s="1">
        <f t="shared" si="152"/>
        <v>7.3125</v>
      </c>
      <c r="AC99" s="1">
        <f t="shared" si="155"/>
        <v>7.2127000000000008</v>
      </c>
      <c r="AD99" s="1">
        <f t="shared" si="158"/>
        <v>7.5958500000000004</v>
      </c>
      <c r="AE99" s="1">
        <f t="shared" si="161"/>
        <v>8.0185000000000013</v>
      </c>
      <c r="AF99" s="1">
        <f t="shared" si="164"/>
        <v>7.1460000000000008</v>
      </c>
      <c r="AG99" s="1">
        <f t="shared" ref="AG99:AG130" si="167">16.47*C70</f>
        <v>6.5385900000000001</v>
      </c>
      <c r="AH99" s="1">
        <f t="shared" si="82"/>
        <v>6.9276499999999999</v>
      </c>
      <c r="AI99" s="1">
        <f t="shared" si="84"/>
        <v>6.55844</v>
      </c>
      <c r="AJ99" s="1">
        <f t="shared" si="87"/>
        <v>7.2373100000000008</v>
      </c>
      <c r="AK99" s="1">
        <f t="shared" si="91"/>
        <v>7.1301200000000007</v>
      </c>
      <c r="AL99" s="1">
        <f t="shared" si="93"/>
        <v>7.9088999999999992</v>
      </c>
      <c r="AM99" s="1">
        <f t="shared" si="95"/>
        <v>8.9380000000000006</v>
      </c>
      <c r="AN99" s="1">
        <f t="shared" si="98"/>
        <v>9.3849</v>
      </c>
      <c r="AO99" s="1">
        <f t="shared" si="100"/>
        <v>10.126199999999999</v>
      </c>
      <c r="AP99" s="1">
        <f t="shared" si="102"/>
        <v>10.6638</v>
      </c>
      <c r="AQ99" s="1">
        <f t="shared" si="104"/>
        <v>10.795</v>
      </c>
      <c r="AR99" s="1">
        <f t="shared" si="106"/>
        <v>10.81625</v>
      </c>
      <c r="AS99" s="1">
        <f t="shared" si="108"/>
        <v>11.270300000000001</v>
      </c>
      <c r="AT99" s="1">
        <f t="shared" si="111"/>
        <v>12.087299999999999</v>
      </c>
      <c r="AU99" s="1">
        <f t="shared" si="114"/>
        <v>11.9153</v>
      </c>
      <c r="AV99" s="1">
        <f t="shared" si="117"/>
        <v>12.132149999999999</v>
      </c>
      <c r="AW99" s="1">
        <f t="shared" si="120"/>
        <v>12.245249999999999</v>
      </c>
      <c r="AX99" s="1">
        <f t="shared" si="123"/>
        <v>12.927199999999999</v>
      </c>
      <c r="AY99" s="1">
        <f t="shared" si="126"/>
        <v>13.798399999999999</v>
      </c>
      <c r="AZ99" s="1">
        <f t="shared" si="129"/>
        <v>13.468500000000001</v>
      </c>
      <c r="BA99" s="1">
        <f t="shared" si="132"/>
        <v>14.188500000000001</v>
      </c>
      <c r="BB99" s="1">
        <f t="shared" si="135"/>
        <v>14.723800000000001</v>
      </c>
      <c r="BC99" s="1">
        <f t="shared" si="138"/>
        <v>15.7339</v>
      </c>
      <c r="BD99" s="1">
        <f t="shared" si="141"/>
        <v>15.994200000000003</v>
      </c>
      <c r="BE99" s="1">
        <f t="shared" si="144"/>
        <v>16.785400000000003</v>
      </c>
      <c r="BF99" s="1">
        <f t="shared" si="147"/>
        <v>16.763249999999999</v>
      </c>
      <c r="BG99" s="1">
        <f t="shared" si="150"/>
        <v>17.507249999999999</v>
      </c>
      <c r="BH99" s="1">
        <f t="shared" si="153"/>
        <v>17.634399999999999</v>
      </c>
      <c r="BI99" s="1">
        <f t="shared" si="156"/>
        <v>17.220800000000001</v>
      </c>
      <c r="BJ99" s="1">
        <f t="shared" si="159"/>
        <v>17.888499999999997</v>
      </c>
      <c r="BK99" s="1">
        <f t="shared" si="162"/>
        <v>16.534749999999999</v>
      </c>
      <c r="BL99" s="1">
        <f t="shared" si="165"/>
        <v>16.8048</v>
      </c>
      <c r="BM99" s="1">
        <f t="shared" ref="BM99:BM130" si="168">34.33*C38</f>
        <v>16.65005</v>
      </c>
      <c r="BN99" s="1">
        <f t="shared" si="83"/>
        <v>17.625299999999999</v>
      </c>
      <c r="BO99" s="1">
        <f t="shared" si="85"/>
        <v>17.42895</v>
      </c>
      <c r="BP99" s="1">
        <f t="shared" si="88"/>
        <v>17.805</v>
      </c>
      <c r="BQ99" s="1">
        <f t="shared" si="92"/>
        <v>18.278400000000001</v>
      </c>
      <c r="BR99" s="1">
        <f t="shared" si="94"/>
        <v>17.7469</v>
      </c>
      <c r="BS99" s="1">
        <f t="shared" si="96"/>
        <v>17.9192</v>
      </c>
      <c r="BT99" s="1">
        <f t="shared" si="99"/>
        <v>18.0915</v>
      </c>
      <c r="BU99" s="1">
        <f t="shared" si="101"/>
        <v>18.2638</v>
      </c>
      <c r="BV99" s="1">
        <f t="shared" si="103"/>
        <v>18.052200000000003</v>
      </c>
      <c r="BW99" s="1">
        <f t="shared" si="105"/>
        <v>17.668900000000001</v>
      </c>
      <c r="BX99" s="1">
        <f t="shared" si="107"/>
        <v>17.297499999999999</v>
      </c>
      <c r="BY99" s="1">
        <f t="shared" si="109"/>
        <v>16.933050000000001</v>
      </c>
      <c r="BZ99" s="1">
        <f t="shared" si="112"/>
        <v>16.718349999999997</v>
      </c>
      <c r="CA99" s="1">
        <f t="shared" si="115"/>
        <v>16.358999999999998</v>
      </c>
      <c r="CB99" s="1">
        <f t="shared" si="118"/>
        <v>16.007999999999999</v>
      </c>
      <c r="CC99" s="1">
        <f t="shared" si="121"/>
        <v>15.794999999999998</v>
      </c>
      <c r="CD99" s="1">
        <f t="shared" si="124"/>
        <v>15.588999999999999</v>
      </c>
      <c r="CE99" s="1">
        <f t="shared" si="127"/>
        <v>15.5001</v>
      </c>
      <c r="CF99" s="1">
        <f t="shared" si="130"/>
        <v>15.40625</v>
      </c>
      <c r="CG99" s="1">
        <f t="shared" si="133"/>
        <v>15.0633</v>
      </c>
      <c r="CH99" s="1">
        <f t="shared" si="136"/>
        <v>14.841600000000001</v>
      </c>
      <c r="CI99" s="1">
        <f t="shared" si="139"/>
        <v>14.625</v>
      </c>
      <c r="CJ99" s="1">
        <f t="shared" si="142"/>
        <v>14.510300000000001</v>
      </c>
      <c r="CK99" s="1">
        <f t="shared" si="145"/>
        <v>14.289750000000002</v>
      </c>
      <c r="CL99" s="1">
        <f t="shared" si="148"/>
        <v>13.960400000000002</v>
      </c>
      <c r="CM99" s="1">
        <f t="shared" si="151"/>
        <v>13.936999999999999</v>
      </c>
      <c r="CN99" s="1">
        <f t="shared" si="154"/>
        <v>13.910399999999999</v>
      </c>
      <c r="CO99" s="1">
        <f t="shared" si="157"/>
        <v>13.680199999999999</v>
      </c>
      <c r="CP99" s="1">
        <f t="shared" si="160"/>
        <v>13.635</v>
      </c>
      <c r="CQ99" s="1">
        <f t="shared" si="163"/>
        <v>13.66325</v>
      </c>
      <c r="CR99" s="1">
        <f t="shared" si="166"/>
        <v>13.851000000000003</v>
      </c>
      <c r="CS99" s="1">
        <f t="shared" ref="CS99:CS130" si="169">16.59*C6</f>
        <v>14.516249999999999</v>
      </c>
      <c r="CT99" s="1">
        <f>CS98*0.97</f>
        <v>16.091948343065649</v>
      </c>
      <c r="DA99">
        <f t="shared" si="86"/>
        <v>1090.2957783430659</v>
      </c>
    </row>
    <row r="100" spans="1:105" x14ac:dyDescent="0.25">
      <c r="A100">
        <v>2045</v>
      </c>
      <c r="B100">
        <f t="shared" si="89"/>
        <v>96</v>
      </c>
      <c r="C100" s="1">
        <v>0.38</v>
      </c>
      <c r="D100">
        <f t="shared" si="90"/>
        <v>3.42</v>
      </c>
      <c r="E100">
        <v>3.42</v>
      </c>
      <c r="F100">
        <v>3.42</v>
      </c>
      <c r="G100">
        <v>3.411</v>
      </c>
      <c r="H100">
        <f t="shared" si="97"/>
        <v>3.79</v>
      </c>
      <c r="I100">
        <v>3.79</v>
      </c>
      <c r="J100">
        <v>3.75</v>
      </c>
      <c r="K100">
        <v>3.75</v>
      </c>
      <c r="L100">
        <v>3.75</v>
      </c>
      <c r="M100">
        <v>3.7800000000000002</v>
      </c>
      <c r="N100" s="1">
        <f t="shared" si="110"/>
        <v>4.2598000000000003</v>
      </c>
      <c r="O100" s="1">
        <f t="shared" si="113"/>
        <v>4.3851999999999993</v>
      </c>
      <c r="P100" s="1">
        <f t="shared" si="116"/>
        <v>4.4923200000000003</v>
      </c>
      <c r="Q100" s="1">
        <f t="shared" si="119"/>
        <v>4.6718600000000006</v>
      </c>
      <c r="R100" s="1">
        <f t="shared" si="122"/>
        <v>5.0304000000000002</v>
      </c>
      <c r="S100" s="1">
        <f t="shared" si="125"/>
        <v>5.2569600000000003</v>
      </c>
      <c r="T100" s="1">
        <f t="shared" si="128"/>
        <v>5.4284999999999997</v>
      </c>
      <c r="U100" s="1">
        <f t="shared" si="131"/>
        <v>5.2514000000000003</v>
      </c>
      <c r="V100" s="1">
        <f t="shared" si="134"/>
        <v>5.1898</v>
      </c>
      <c r="W100" s="1">
        <f t="shared" si="137"/>
        <v>5.5224900000000003</v>
      </c>
      <c r="X100" s="1">
        <f t="shared" si="140"/>
        <v>5.49153</v>
      </c>
      <c r="Y100" s="1">
        <f t="shared" si="143"/>
        <v>5.8583400000000001</v>
      </c>
      <c r="Z100" s="1">
        <f t="shared" si="146"/>
        <v>6.2979100000000008</v>
      </c>
      <c r="AA100" s="1">
        <f t="shared" si="149"/>
        <v>7.0979999999999999</v>
      </c>
      <c r="AB100" s="1">
        <f t="shared" si="152"/>
        <v>7.3125</v>
      </c>
      <c r="AC100" s="1">
        <f t="shared" si="155"/>
        <v>7.1214000000000013</v>
      </c>
      <c r="AD100" s="1">
        <f t="shared" si="158"/>
        <v>7.5958500000000004</v>
      </c>
      <c r="AE100" s="1">
        <f t="shared" si="161"/>
        <v>8.0185000000000013</v>
      </c>
      <c r="AF100" s="1">
        <f t="shared" si="164"/>
        <v>7.11</v>
      </c>
      <c r="AG100" s="1">
        <f t="shared" si="167"/>
        <v>6.5385900000000001</v>
      </c>
      <c r="AH100" s="1">
        <f t="shared" ref="AH100:AH131" si="170">17.45*C70</f>
        <v>6.9276499999999999</v>
      </c>
      <c r="AI100" s="1">
        <f t="shared" si="84"/>
        <v>6.55844</v>
      </c>
      <c r="AJ100" s="1">
        <f t="shared" si="87"/>
        <v>7.2373100000000008</v>
      </c>
      <c r="AK100" s="1">
        <f t="shared" si="91"/>
        <v>7.1301200000000007</v>
      </c>
      <c r="AL100" s="1">
        <f t="shared" si="93"/>
        <v>7.6581299999999999</v>
      </c>
      <c r="AM100" s="1">
        <f t="shared" si="95"/>
        <v>8.9380000000000006</v>
      </c>
      <c r="AN100" s="1">
        <f t="shared" si="98"/>
        <v>9.3849</v>
      </c>
      <c r="AO100" s="1">
        <f t="shared" si="100"/>
        <v>9.8850999999999996</v>
      </c>
      <c r="AP100" s="1">
        <f t="shared" si="102"/>
        <v>10.6638</v>
      </c>
      <c r="AQ100" s="1">
        <f t="shared" si="104"/>
        <v>10.667999999999999</v>
      </c>
      <c r="AR100" s="1">
        <f t="shared" si="106"/>
        <v>10.81625</v>
      </c>
      <c r="AS100" s="1">
        <f t="shared" si="108"/>
        <v>11.139250000000001</v>
      </c>
      <c r="AT100" s="1">
        <f t="shared" si="111"/>
        <v>12.087299999999999</v>
      </c>
      <c r="AU100" s="1">
        <f t="shared" si="114"/>
        <v>11.9153</v>
      </c>
      <c r="AV100" s="1">
        <f t="shared" si="117"/>
        <v>11.992699999999999</v>
      </c>
      <c r="AW100" s="1">
        <f t="shared" si="120"/>
        <v>12.245249999999999</v>
      </c>
      <c r="AX100" s="1">
        <f t="shared" si="123"/>
        <v>12.780299999999999</v>
      </c>
      <c r="AY100" s="1">
        <f t="shared" si="126"/>
        <v>13.798399999999999</v>
      </c>
      <c r="AZ100" s="1">
        <f t="shared" si="129"/>
        <v>13.1692</v>
      </c>
      <c r="BA100" s="1">
        <f t="shared" si="132"/>
        <v>14.188500000000001</v>
      </c>
      <c r="BB100" s="1">
        <f t="shared" si="135"/>
        <v>14.561999999999999</v>
      </c>
      <c r="BC100" s="1">
        <f t="shared" si="138"/>
        <v>15.7339</v>
      </c>
      <c r="BD100" s="1">
        <f t="shared" si="141"/>
        <v>15.820350000000001</v>
      </c>
      <c r="BE100" s="1">
        <f t="shared" si="144"/>
        <v>16.785400000000003</v>
      </c>
      <c r="BF100" s="1">
        <f t="shared" si="147"/>
        <v>16.582999999999998</v>
      </c>
      <c r="BG100" s="1">
        <f t="shared" si="150"/>
        <v>17.507249999999999</v>
      </c>
      <c r="BH100" s="1">
        <f t="shared" si="153"/>
        <v>17.446800000000003</v>
      </c>
      <c r="BI100" s="1">
        <f t="shared" si="156"/>
        <v>17.220800000000001</v>
      </c>
      <c r="BJ100" s="1">
        <f t="shared" si="159"/>
        <v>17.700199999999999</v>
      </c>
      <c r="BK100" s="1">
        <f t="shared" si="162"/>
        <v>16.534749999999999</v>
      </c>
      <c r="BL100" s="1">
        <f t="shared" si="165"/>
        <v>16.629749999999998</v>
      </c>
      <c r="BM100" s="1">
        <f t="shared" si="168"/>
        <v>16.478399999999997</v>
      </c>
      <c r="BN100" s="1">
        <f t="shared" ref="BN100:BN131" si="171">35.97*C38</f>
        <v>17.445449999999997</v>
      </c>
      <c r="BO100" s="1">
        <f t="shared" si="85"/>
        <v>17.2529</v>
      </c>
      <c r="BP100" s="1">
        <f t="shared" si="88"/>
        <v>17.626950000000001</v>
      </c>
      <c r="BQ100" s="1">
        <f t="shared" si="92"/>
        <v>17.920000000000002</v>
      </c>
      <c r="BR100" s="1">
        <f t="shared" si="94"/>
        <v>17.5746</v>
      </c>
      <c r="BS100" s="1">
        <f t="shared" si="96"/>
        <v>17.7469</v>
      </c>
      <c r="BT100" s="1">
        <f t="shared" si="99"/>
        <v>17.9192</v>
      </c>
      <c r="BU100" s="1">
        <f t="shared" si="101"/>
        <v>18.0915</v>
      </c>
      <c r="BV100" s="1">
        <f t="shared" si="103"/>
        <v>17.7179</v>
      </c>
      <c r="BW100" s="1">
        <f t="shared" si="105"/>
        <v>17.506800000000002</v>
      </c>
      <c r="BX100" s="1">
        <f t="shared" si="107"/>
        <v>17.140250000000002</v>
      </c>
      <c r="BY100" s="1">
        <f t="shared" si="109"/>
        <v>16.780500000000004</v>
      </c>
      <c r="BZ100" s="1">
        <f t="shared" si="112"/>
        <v>16.422450000000001</v>
      </c>
      <c r="CA100" s="1">
        <f t="shared" si="115"/>
        <v>16.215499999999999</v>
      </c>
      <c r="CB100" s="1">
        <f t="shared" si="118"/>
        <v>15.868799999999998</v>
      </c>
      <c r="CC100" s="1">
        <f t="shared" si="121"/>
        <v>15.524999999999999</v>
      </c>
      <c r="CD100" s="1">
        <f t="shared" si="124"/>
        <v>15.326999999999998</v>
      </c>
      <c r="CE100" s="1">
        <f t="shared" si="127"/>
        <v>15.11895</v>
      </c>
      <c r="CF100" s="1">
        <f t="shared" si="130"/>
        <v>15.036499999999998</v>
      </c>
      <c r="CG100" s="1">
        <f t="shared" si="133"/>
        <v>14.94375</v>
      </c>
      <c r="CH100" s="1">
        <f t="shared" si="136"/>
        <v>14.6097</v>
      </c>
      <c r="CI100" s="1">
        <f t="shared" si="139"/>
        <v>14.4</v>
      </c>
      <c r="CJ100" s="1">
        <f t="shared" si="142"/>
        <v>14.183</v>
      </c>
      <c r="CK100" s="1">
        <f t="shared" si="145"/>
        <v>14.078050000000001</v>
      </c>
      <c r="CL100" s="1">
        <f t="shared" si="148"/>
        <v>13.857750000000001</v>
      </c>
      <c r="CM100" s="1">
        <f t="shared" si="151"/>
        <v>13.538800000000002</v>
      </c>
      <c r="CN100" s="1">
        <f t="shared" si="154"/>
        <v>13.523999999999999</v>
      </c>
      <c r="CO100" s="1">
        <f t="shared" si="157"/>
        <v>13.492799999999999</v>
      </c>
      <c r="CP100" s="1">
        <f t="shared" si="160"/>
        <v>13.2714</v>
      </c>
      <c r="CQ100" s="1">
        <f t="shared" si="163"/>
        <v>13.2225</v>
      </c>
      <c r="CR100" s="1">
        <f t="shared" si="166"/>
        <v>13.252500000000001</v>
      </c>
      <c r="CS100" s="1">
        <f t="shared" si="169"/>
        <v>13.437900000000001</v>
      </c>
      <c r="CT100" s="1">
        <f t="shared" ref="CT100:CT131" si="172">16.09*C6</f>
        <v>14.078749999999999</v>
      </c>
      <c r="CU100" s="1">
        <f>CT99*0.97</f>
        <v>15.60918989277368</v>
      </c>
      <c r="DA100">
        <f t="shared" si="86"/>
        <v>1092.1360898927735</v>
      </c>
    </row>
    <row r="101" spans="1:105" x14ac:dyDescent="0.25">
      <c r="A101">
        <v>2046</v>
      </c>
      <c r="B101">
        <f t="shared" si="89"/>
        <v>97</v>
      </c>
      <c r="C101" s="1">
        <v>0.375</v>
      </c>
      <c r="D101">
        <f t="shared" si="90"/>
        <v>3.375</v>
      </c>
      <c r="E101">
        <v>3.42</v>
      </c>
      <c r="F101">
        <v>3.42</v>
      </c>
      <c r="G101">
        <v>3.42</v>
      </c>
      <c r="H101">
        <f t="shared" si="97"/>
        <v>3.79</v>
      </c>
      <c r="I101">
        <v>3.79</v>
      </c>
      <c r="J101">
        <v>3.79</v>
      </c>
      <c r="K101">
        <v>3.75</v>
      </c>
      <c r="L101">
        <v>3.75</v>
      </c>
      <c r="M101">
        <v>3.75</v>
      </c>
      <c r="N101" s="1">
        <f t="shared" si="110"/>
        <v>4.2373799999999999</v>
      </c>
      <c r="O101" s="1">
        <f t="shared" si="113"/>
        <v>4.3851999999999993</v>
      </c>
      <c r="P101" s="1">
        <f t="shared" si="116"/>
        <v>4.4687999999999999</v>
      </c>
      <c r="Q101" s="1">
        <f t="shared" si="119"/>
        <v>4.6718600000000006</v>
      </c>
      <c r="R101" s="1">
        <f t="shared" si="122"/>
        <v>5.0042</v>
      </c>
      <c r="S101" s="1">
        <f t="shared" si="125"/>
        <v>5.2569600000000003</v>
      </c>
      <c r="T101" s="1">
        <f t="shared" si="128"/>
        <v>5.4143999999999997</v>
      </c>
      <c r="U101" s="1">
        <f t="shared" si="131"/>
        <v>5.2514000000000003</v>
      </c>
      <c r="V101" s="1">
        <f t="shared" si="134"/>
        <v>5.1898</v>
      </c>
      <c r="W101" s="1">
        <f t="shared" si="137"/>
        <v>5.4939499999999999</v>
      </c>
      <c r="X101" s="1">
        <f t="shared" si="140"/>
        <v>5.49153</v>
      </c>
      <c r="Y101" s="1">
        <f t="shared" si="143"/>
        <v>5.82822</v>
      </c>
      <c r="Z101" s="1">
        <f t="shared" si="146"/>
        <v>6.2979100000000008</v>
      </c>
      <c r="AA101" s="1">
        <f t="shared" si="149"/>
        <v>7.0797999999999996</v>
      </c>
      <c r="AB101" s="1">
        <f t="shared" si="152"/>
        <v>7.3125</v>
      </c>
      <c r="AC101" s="1">
        <f t="shared" si="155"/>
        <v>7.1214000000000013</v>
      </c>
      <c r="AD101" s="1">
        <f t="shared" si="158"/>
        <v>7.4997000000000007</v>
      </c>
      <c r="AE101" s="1">
        <f t="shared" si="161"/>
        <v>8.0185000000000013</v>
      </c>
      <c r="AF101" s="1">
        <f t="shared" si="164"/>
        <v>7.11</v>
      </c>
      <c r="AG101" s="1">
        <f t="shared" si="167"/>
        <v>6.5056500000000002</v>
      </c>
      <c r="AH101" s="1">
        <f t="shared" si="170"/>
        <v>6.9276499999999999</v>
      </c>
      <c r="AI101" s="1">
        <f t="shared" ref="AI101:AI132" si="173">16.52*C70</f>
        <v>6.55844</v>
      </c>
      <c r="AJ101" s="1">
        <f t="shared" si="87"/>
        <v>7.2373100000000008</v>
      </c>
      <c r="AK101" s="1">
        <f t="shared" si="91"/>
        <v>7.1301200000000007</v>
      </c>
      <c r="AL101" s="1">
        <f t="shared" si="93"/>
        <v>7.6581299999999999</v>
      </c>
      <c r="AM101" s="1">
        <f t="shared" si="95"/>
        <v>8.6546000000000003</v>
      </c>
      <c r="AN101" s="1">
        <f t="shared" si="98"/>
        <v>9.3849</v>
      </c>
      <c r="AO101" s="1">
        <f t="shared" si="100"/>
        <v>9.8850999999999996</v>
      </c>
      <c r="AP101" s="1">
        <f t="shared" si="102"/>
        <v>10.4099</v>
      </c>
      <c r="AQ101" s="1">
        <f t="shared" si="104"/>
        <v>10.667999999999999</v>
      </c>
      <c r="AR101" s="1">
        <f t="shared" si="106"/>
        <v>10.689</v>
      </c>
      <c r="AS101" s="1">
        <f t="shared" si="108"/>
        <v>11.139250000000001</v>
      </c>
      <c r="AT101" s="1">
        <f t="shared" si="111"/>
        <v>11.94675</v>
      </c>
      <c r="AU101" s="1">
        <f t="shared" si="114"/>
        <v>11.9153</v>
      </c>
      <c r="AV101" s="1">
        <f t="shared" si="117"/>
        <v>11.992699999999999</v>
      </c>
      <c r="AW101" s="1">
        <f t="shared" si="120"/>
        <v>12.1045</v>
      </c>
      <c r="AX101" s="1">
        <f t="shared" si="123"/>
        <v>12.780299999999999</v>
      </c>
      <c r="AY101" s="1">
        <f t="shared" si="126"/>
        <v>13.6416</v>
      </c>
      <c r="AZ101" s="1">
        <f t="shared" si="129"/>
        <v>13.1692</v>
      </c>
      <c r="BA101" s="1">
        <f t="shared" si="132"/>
        <v>13.873200000000001</v>
      </c>
      <c r="BB101" s="1">
        <f t="shared" si="135"/>
        <v>14.561999999999999</v>
      </c>
      <c r="BC101" s="1">
        <f t="shared" si="138"/>
        <v>15.561</v>
      </c>
      <c r="BD101" s="1">
        <f t="shared" si="141"/>
        <v>15.820350000000001</v>
      </c>
      <c r="BE101" s="1">
        <f t="shared" si="144"/>
        <v>16.60295</v>
      </c>
      <c r="BF101" s="1">
        <f t="shared" si="147"/>
        <v>16.582999999999998</v>
      </c>
      <c r="BG101" s="1">
        <f t="shared" si="150"/>
        <v>17.318999999999999</v>
      </c>
      <c r="BH101" s="1">
        <f t="shared" si="153"/>
        <v>17.446800000000003</v>
      </c>
      <c r="BI101" s="1">
        <f t="shared" si="156"/>
        <v>17.037600000000001</v>
      </c>
      <c r="BJ101" s="1">
        <f t="shared" si="159"/>
        <v>17.700199999999999</v>
      </c>
      <c r="BK101" s="1">
        <f t="shared" si="162"/>
        <v>16.360700000000001</v>
      </c>
      <c r="BL101" s="1">
        <f t="shared" si="165"/>
        <v>16.629749999999998</v>
      </c>
      <c r="BM101" s="1">
        <f t="shared" si="168"/>
        <v>16.306749999999997</v>
      </c>
      <c r="BN101" s="1">
        <f t="shared" si="171"/>
        <v>17.265599999999999</v>
      </c>
      <c r="BO101" s="1">
        <f t="shared" ref="BO101:BO132" si="174">35.21*C38</f>
        <v>17.07685</v>
      </c>
      <c r="BP101" s="1">
        <f t="shared" si="88"/>
        <v>17.448899999999998</v>
      </c>
      <c r="BQ101" s="1">
        <f t="shared" si="92"/>
        <v>17.7408</v>
      </c>
      <c r="BR101" s="1">
        <f t="shared" si="94"/>
        <v>17.23</v>
      </c>
      <c r="BS101" s="1">
        <f t="shared" si="96"/>
        <v>17.5746</v>
      </c>
      <c r="BT101" s="1">
        <f t="shared" si="99"/>
        <v>17.7469</v>
      </c>
      <c r="BU101" s="1">
        <f t="shared" si="101"/>
        <v>17.9192</v>
      </c>
      <c r="BV101" s="1">
        <f t="shared" si="103"/>
        <v>17.550750000000001</v>
      </c>
      <c r="BW101" s="1">
        <f t="shared" si="105"/>
        <v>17.182600000000001</v>
      </c>
      <c r="BX101" s="1">
        <f t="shared" si="107"/>
        <v>16.983000000000001</v>
      </c>
      <c r="BY101" s="1">
        <f t="shared" si="109"/>
        <v>16.627950000000002</v>
      </c>
      <c r="BZ101" s="1">
        <f t="shared" si="112"/>
        <v>16.2745</v>
      </c>
      <c r="CA101" s="1">
        <f t="shared" si="115"/>
        <v>15.928500000000001</v>
      </c>
      <c r="CB101" s="1">
        <f t="shared" si="118"/>
        <v>15.729599999999998</v>
      </c>
      <c r="CC101" s="1">
        <f t="shared" si="121"/>
        <v>15.389999999999999</v>
      </c>
      <c r="CD101" s="1">
        <f t="shared" si="124"/>
        <v>15.064999999999998</v>
      </c>
      <c r="CE101" s="1">
        <f t="shared" si="127"/>
        <v>14.864849999999999</v>
      </c>
      <c r="CF101" s="1">
        <f t="shared" si="130"/>
        <v>14.666749999999999</v>
      </c>
      <c r="CG101" s="1">
        <f t="shared" si="133"/>
        <v>14.585100000000001</v>
      </c>
      <c r="CH101" s="1">
        <f t="shared" si="136"/>
        <v>14.49375</v>
      </c>
      <c r="CI101" s="1">
        <f t="shared" si="139"/>
        <v>14.175000000000001</v>
      </c>
      <c r="CJ101" s="1">
        <f t="shared" si="142"/>
        <v>13.9648</v>
      </c>
      <c r="CK101" s="1">
        <f t="shared" si="145"/>
        <v>13.760500000000002</v>
      </c>
      <c r="CL101" s="1">
        <f t="shared" si="148"/>
        <v>13.652450000000002</v>
      </c>
      <c r="CM101" s="1">
        <f t="shared" si="151"/>
        <v>13.439250000000001</v>
      </c>
      <c r="CN101" s="1">
        <f t="shared" si="154"/>
        <v>13.137600000000001</v>
      </c>
      <c r="CO101" s="1">
        <f t="shared" si="157"/>
        <v>13.117999999999999</v>
      </c>
      <c r="CP101" s="1">
        <f t="shared" si="160"/>
        <v>13.089599999999999</v>
      </c>
      <c r="CQ101" s="1">
        <f t="shared" si="163"/>
        <v>12.869899999999999</v>
      </c>
      <c r="CR101" s="1">
        <f t="shared" si="166"/>
        <v>12.825000000000001</v>
      </c>
      <c r="CS101" s="1">
        <f t="shared" si="169"/>
        <v>12.857250000000001</v>
      </c>
      <c r="CT101" s="1">
        <f t="shared" si="172"/>
        <v>13.032900000000001</v>
      </c>
      <c r="CU101" s="1">
        <f t="shared" ref="CU101:CU132" si="175">15.61*C6</f>
        <v>13.65875</v>
      </c>
      <c r="CV101" s="1">
        <f>CU100*0.97</f>
        <v>15.140914195990469</v>
      </c>
      <c r="DA101">
        <f t="shared" ref="DA101:DA132" si="176">SUM(D101:CZ101)</f>
        <v>1093.6573241959904</v>
      </c>
    </row>
    <row r="102" spans="1:105" x14ac:dyDescent="0.25">
      <c r="A102">
        <v>2047</v>
      </c>
      <c r="B102">
        <f t="shared" si="89"/>
        <v>98</v>
      </c>
      <c r="C102" s="1">
        <v>0.375</v>
      </c>
      <c r="D102">
        <f t="shared" si="90"/>
        <v>3.375</v>
      </c>
      <c r="E102">
        <v>3.375</v>
      </c>
      <c r="F102">
        <v>3.42</v>
      </c>
      <c r="G102">
        <v>3.42</v>
      </c>
      <c r="H102">
        <f t="shared" si="97"/>
        <v>3.8</v>
      </c>
      <c r="I102">
        <v>3.79</v>
      </c>
      <c r="J102">
        <v>3.79</v>
      </c>
      <c r="K102">
        <v>3.79</v>
      </c>
      <c r="L102">
        <v>3.75</v>
      </c>
      <c r="M102">
        <v>3.75</v>
      </c>
      <c r="N102" s="1">
        <f t="shared" si="110"/>
        <v>4.2037500000000003</v>
      </c>
      <c r="O102" s="1">
        <f t="shared" si="113"/>
        <v>4.36212</v>
      </c>
      <c r="P102" s="1">
        <f t="shared" si="116"/>
        <v>4.4687999999999999</v>
      </c>
      <c r="Q102" s="1">
        <f t="shared" si="119"/>
        <v>4.6474000000000002</v>
      </c>
      <c r="R102" s="1">
        <f t="shared" si="122"/>
        <v>5.0042</v>
      </c>
      <c r="S102" s="1">
        <f t="shared" si="125"/>
        <v>5.2295800000000003</v>
      </c>
      <c r="T102" s="1">
        <f t="shared" si="128"/>
        <v>5.4143999999999997</v>
      </c>
      <c r="U102" s="1">
        <f t="shared" si="131"/>
        <v>5.2377600000000006</v>
      </c>
      <c r="V102" s="1">
        <f t="shared" si="134"/>
        <v>5.1898</v>
      </c>
      <c r="W102" s="1">
        <f t="shared" si="137"/>
        <v>5.4939499999999999</v>
      </c>
      <c r="X102" s="1">
        <f t="shared" si="140"/>
        <v>5.4631499999999997</v>
      </c>
      <c r="Y102" s="1">
        <f t="shared" si="143"/>
        <v>5.82822</v>
      </c>
      <c r="Z102" s="1">
        <f t="shared" si="146"/>
        <v>6.2655300000000009</v>
      </c>
      <c r="AA102" s="1">
        <f t="shared" si="149"/>
        <v>7.0797999999999996</v>
      </c>
      <c r="AB102" s="1">
        <f t="shared" si="152"/>
        <v>7.2937500000000002</v>
      </c>
      <c r="AC102" s="1">
        <f t="shared" si="155"/>
        <v>7.1214000000000013</v>
      </c>
      <c r="AD102" s="1">
        <f t="shared" si="158"/>
        <v>7.4997000000000007</v>
      </c>
      <c r="AE102" s="1">
        <f t="shared" si="161"/>
        <v>7.9170000000000007</v>
      </c>
      <c r="AF102" s="1">
        <f t="shared" si="164"/>
        <v>7.11</v>
      </c>
      <c r="AG102" s="1">
        <f t="shared" si="167"/>
        <v>6.5056500000000002</v>
      </c>
      <c r="AH102" s="1">
        <f t="shared" si="170"/>
        <v>6.8927500000000004</v>
      </c>
      <c r="AI102" s="1">
        <f t="shared" si="173"/>
        <v>6.55844</v>
      </c>
      <c r="AJ102" s="1">
        <f t="shared" ref="AJ102:AJ133" si="177">18.23*C70</f>
        <v>7.2373100000000008</v>
      </c>
      <c r="AK102" s="1">
        <f t="shared" si="91"/>
        <v>7.1301200000000007</v>
      </c>
      <c r="AL102" s="1">
        <f t="shared" si="93"/>
        <v>7.6581299999999999</v>
      </c>
      <c r="AM102" s="1">
        <f t="shared" si="95"/>
        <v>8.6546000000000003</v>
      </c>
      <c r="AN102" s="1">
        <f t="shared" si="98"/>
        <v>9.0873300000000015</v>
      </c>
      <c r="AO102" s="1">
        <f t="shared" si="100"/>
        <v>9.8850999999999996</v>
      </c>
      <c r="AP102" s="1">
        <f t="shared" si="102"/>
        <v>10.4099</v>
      </c>
      <c r="AQ102" s="1">
        <f t="shared" si="104"/>
        <v>10.413999999999998</v>
      </c>
      <c r="AR102" s="1">
        <f t="shared" si="106"/>
        <v>10.689</v>
      </c>
      <c r="AS102" s="1">
        <f t="shared" si="108"/>
        <v>11.0082</v>
      </c>
      <c r="AT102" s="1">
        <f t="shared" si="111"/>
        <v>11.94675</v>
      </c>
      <c r="AU102" s="1">
        <f t="shared" si="114"/>
        <v>11.77675</v>
      </c>
      <c r="AV102" s="1">
        <f t="shared" si="117"/>
        <v>11.992699999999999</v>
      </c>
      <c r="AW102" s="1">
        <f t="shared" si="120"/>
        <v>12.1045</v>
      </c>
      <c r="AX102" s="1">
        <f t="shared" si="123"/>
        <v>12.6334</v>
      </c>
      <c r="AY102" s="1">
        <f t="shared" si="126"/>
        <v>13.6416</v>
      </c>
      <c r="AZ102" s="1">
        <f t="shared" si="129"/>
        <v>13.019550000000001</v>
      </c>
      <c r="BA102" s="1">
        <f t="shared" si="132"/>
        <v>13.873200000000001</v>
      </c>
      <c r="BB102" s="1">
        <f t="shared" si="135"/>
        <v>14.2384</v>
      </c>
      <c r="BC102" s="1">
        <f t="shared" si="138"/>
        <v>15.561</v>
      </c>
      <c r="BD102" s="1">
        <f t="shared" si="141"/>
        <v>15.646500000000001</v>
      </c>
      <c r="BE102" s="1">
        <f t="shared" si="144"/>
        <v>16.60295</v>
      </c>
      <c r="BF102" s="1">
        <f t="shared" si="147"/>
        <v>16.402749999999997</v>
      </c>
      <c r="BG102" s="1">
        <f t="shared" si="150"/>
        <v>17.318999999999999</v>
      </c>
      <c r="BH102" s="1">
        <f t="shared" si="153"/>
        <v>17.259200000000003</v>
      </c>
      <c r="BI102" s="1">
        <f t="shared" si="156"/>
        <v>17.037600000000001</v>
      </c>
      <c r="BJ102" s="1">
        <f t="shared" si="159"/>
        <v>17.511900000000001</v>
      </c>
      <c r="BK102" s="1">
        <f t="shared" si="162"/>
        <v>16.360700000000001</v>
      </c>
      <c r="BL102" s="1">
        <f t="shared" si="165"/>
        <v>16.454699999999999</v>
      </c>
      <c r="BM102" s="1">
        <f t="shared" si="168"/>
        <v>16.306749999999997</v>
      </c>
      <c r="BN102" s="1">
        <f t="shared" si="171"/>
        <v>17.085749999999997</v>
      </c>
      <c r="BO102" s="1">
        <f t="shared" si="174"/>
        <v>16.9008</v>
      </c>
      <c r="BP102" s="1">
        <f t="shared" ref="BP102:BP133" si="178">35.61*C38</f>
        <v>17.270849999999999</v>
      </c>
      <c r="BQ102" s="1">
        <f t="shared" si="92"/>
        <v>17.561600000000002</v>
      </c>
      <c r="BR102" s="1">
        <f t="shared" si="94"/>
        <v>17.057700000000001</v>
      </c>
      <c r="BS102" s="1">
        <f t="shared" si="96"/>
        <v>17.23</v>
      </c>
      <c r="BT102" s="1">
        <f t="shared" si="99"/>
        <v>17.5746</v>
      </c>
      <c r="BU102" s="1">
        <f t="shared" si="101"/>
        <v>17.7469</v>
      </c>
      <c r="BV102" s="1">
        <f t="shared" si="103"/>
        <v>17.383600000000001</v>
      </c>
      <c r="BW102" s="1">
        <f t="shared" si="105"/>
        <v>17.020500000000002</v>
      </c>
      <c r="BX102" s="1">
        <f t="shared" si="107"/>
        <v>16.668500000000002</v>
      </c>
      <c r="BY102" s="1">
        <f t="shared" si="109"/>
        <v>16.4754</v>
      </c>
      <c r="BZ102" s="1">
        <f t="shared" si="112"/>
        <v>16.126550000000002</v>
      </c>
      <c r="CA102" s="1">
        <f t="shared" si="115"/>
        <v>15.785</v>
      </c>
      <c r="CB102" s="1">
        <f t="shared" si="118"/>
        <v>15.451200000000002</v>
      </c>
      <c r="CC102" s="1">
        <f t="shared" si="121"/>
        <v>15.254999999999999</v>
      </c>
      <c r="CD102" s="1">
        <f t="shared" si="124"/>
        <v>14.933999999999997</v>
      </c>
      <c r="CE102" s="1">
        <f t="shared" si="127"/>
        <v>14.610749999999999</v>
      </c>
      <c r="CF102" s="1">
        <f t="shared" si="130"/>
        <v>14.420249999999998</v>
      </c>
      <c r="CG102" s="1">
        <f t="shared" si="133"/>
        <v>14.22645</v>
      </c>
      <c r="CH102" s="1">
        <f t="shared" si="136"/>
        <v>14.145900000000001</v>
      </c>
      <c r="CI102" s="1">
        <f t="shared" si="139"/>
        <v>14.0625</v>
      </c>
      <c r="CJ102" s="1">
        <f t="shared" si="142"/>
        <v>13.746600000000001</v>
      </c>
      <c r="CK102" s="1">
        <f t="shared" si="145"/>
        <v>13.548800000000002</v>
      </c>
      <c r="CL102" s="1">
        <f t="shared" si="148"/>
        <v>13.344500000000002</v>
      </c>
      <c r="CM102" s="1">
        <f t="shared" si="151"/>
        <v>13.240150000000002</v>
      </c>
      <c r="CN102" s="1">
        <f t="shared" si="154"/>
        <v>13.041</v>
      </c>
      <c r="CO102" s="1">
        <f t="shared" si="157"/>
        <v>12.7432</v>
      </c>
      <c r="CP102" s="1">
        <f t="shared" si="160"/>
        <v>12.725999999999999</v>
      </c>
      <c r="CQ102" s="1">
        <f t="shared" si="163"/>
        <v>12.693599999999998</v>
      </c>
      <c r="CR102" s="1">
        <f t="shared" si="166"/>
        <v>12.483000000000001</v>
      </c>
      <c r="CS102" s="1">
        <f t="shared" si="169"/>
        <v>12.442499999999999</v>
      </c>
      <c r="CT102" s="1">
        <f t="shared" si="172"/>
        <v>12.469749999999999</v>
      </c>
      <c r="CU102" s="1">
        <f t="shared" si="175"/>
        <v>12.6441</v>
      </c>
      <c r="CV102" s="1">
        <f t="shared" ref="CV102:CV133" si="179">15.14*C6</f>
        <v>13.2475</v>
      </c>
      <c r="CW102" s="1">
        <f>CV101*0.97</f>
        <v>14.686686770110754</v>
      </c>
      <c r="DA102">
        <f t="shared" si="176"/>
        <v>1094.9619267701107</v>
      </c>
    </row>
    <row r="103" spans="1:105" x14ac:dyDescent="0.25">
      <c r="A103">
        <v>2048</v>
      </c>
      <c r="B103">
        <f t="shared" si="89"/>
        <v>99</v>
      </c>
      <c r="C103" s="1">
        <v>0.375</v>
      </c>
      <c r="D103">
        <f t="shared" si="90"/>
        <v>3.375</v>
      </c>
      <c r="E103">
        <v>3.375</v>
      </c>
      <c r="F103">
        <v>3.375</v>
      </c>
      <c r="G103">
        <v>3.42</v>
      </c>
      <c r="H103">
        <f t="shared" si="97"/>
        <v>3.8</v>
      </c>
      <c r="I103">
        <v>3.8</v>
      </c>
      <c r="J103">
        <v>3.79</v>
      </c>
      <c r="K103">
        <v>3.79</v>
      </c>
      <c r="L103">
        <v>3.79</v>
      </c>
      <c r="M103">
        <v>3.75</v>
      </c>
      <c r="N103" s="1">
        <f t="shared" si="110"/>
        <v>4.2037500000000003</v>
      </c>
      <c r="O103" s="1">
        <f t="shared" si="113"/>
        <v>4.3274999999999997</v>
      </c>
      <c r="P103" s="1">
        <f t="shared" si="116"/>
        <v>4.4452800000000003</v>
      </c>
      <c r="Q103" s="1">
        <f t="shared" si="119"/>
        <v>4.6474000000000002</v>
      </c>
      <c r="R103" s="1">
        <f t="shared" si="122"/>
        <v>4.9779999999999998</v>
      </c>
      <c r="S103" s="1">
        <f t="shared" si="125"/>
        <v>5.2295800000000003</v>
      </c>
      <c r="T103" s="1">
        <f t="shared" si="128"/>
        <v>5.3861999999999997</v>
      </c>
      <c r="U103" s="1">
        <f t="shared" si="131"/>
        <v>5.2377600000000006</v>
      </c>
      <c r="V103" s="1">
        <f t="shared" si="134"/>
        <v>5.1763200000000005</v>
      </c>
      <c r="W103" s="1">
        <f t="shared" si="137"/>
        <v>5.4939499999999999</v>
      </c>
      <c r="X103" s="1">
        <f t="shared" si="140"/>
        <v>5.4631499999999997</v>
      </c>
      <c r="Y103" s="1">
        <f t="shared" si="143"/>
        <v>5.7981000000000007</v>
      </c>
      <c r="Z103" s="1">
        <f t="shared" si="146"/>
        <v>6.2655300000000009</v>
      </c>
      <c r="AA103" s="1">
        <f t="shared" si="149"/>
        <v>7.0434000000000001</v>
      </c>
      <c r="AB103" s="1">
        <f t="shared" si="152"/>
        <v>7.2937500000000002</v>
      </c>
      <c r="AC103" s="1">
        <f t="shared" si="155"/>
        <v>7.1031400000000007</v>
      </c>
      <c r="AD103" s="1">
        <f t="shared" si="158"/>
        <v>7.4997000000000007</v>
      </c>
      <c r="AE103" s="1">
        <f t="shared" si="161"/>
        <v>7.9170000000000007</v>
      </c>
      <c r="AF103" s="1">
        <f t="shared" si="164"/>
        <v>7.0200000000000005</v>
      </c>
      <c r="AG103" s="1">
        <f t="shared" si="167"/>
        <v>6.5056500000000002</v>
      </c>
      <c r="AH103" s="1">
        <f t="shared" si="170"/>
        <v>6.8927500000000004</v>
      </c>
      <c r="AI103" s="1">
        <f t="shared" si="173"/>
        <v>6.5254000000000003</v>
      </c>
      <c r="AJ103" s="1">
        <f t="shared" si="177"/>
        <v>7.2373100000000008</v>
      </c>
      <c r="AK103" s="1">
        <f t="shared" ref="AK103:AK134" si="180">17.96*C70</f>
        <v>7.1301200000000007</v>
      </c>
      <c r="AL103" s="1">
        <f t="shared" si="93"/>
        <v>7.6581299999999999</v>
      </c>
      <c r="AM103" s="1">
        <f t="shared" si="95"/>
        <v>8.6546000000000003</v>
      </c>
      <c r="AN103" s="1">
        <f t="shared" si="98"/>
        <v>9.0873300000000015</v>
      </c>
      <c r="AO103" s="1">
        <f t="shared" si="100"/>
        <v>9.571670000000001</v>
      </c>
      <c r="AP103" s="1">
        <f t="shared" si="102"/>
        <v>10.4099</v>
      </c>
      <c r="AQ103" s="1">
        <f t="shared" si="104"/>
        <v>10.413999999999998</v>
      </c>
      <c r="AR103" s="1">
        <f t="shared" si="106"/>
        <v>10.4345</v>
      </c>
      <c r="AS103" s="1">
        <f t="shared" si="108"/>
        <v>11.0082</v>
      </c>
      <c r="AT103" s="1">
        <f t="shared" si="111"/>
        <v>11.806199999999999</v>
      </c>
      <c r="AU103" s="1">
        <f t="shared" si="114"/>
        <v>11.77675</v>
      </c>
      <c r="AV103" s="1">
        <f t="shared" si="117"/>
        <v>11.853249999999999</v>
      </c>
      <c r="AW103" s="1">
        <f t="shared" si="120"/>
        <v>12.1045</v>
      </c>
      <c r="AX103" s="1">
        <f t="shared" si="123"/>
        <v>12.6334</v>
      </c>
      <c r="AY103" s="1">
        <f t="shared" si="126"/>
        <v>13.4848</v>
      </c>
      <c r="AZ103" s="1">
        <f t="shared" si="129"/>
        <v>13.019550000000001</v>
      </c>
      <c r="BA103" s="1">
        <f t="shared" si="132"/>
        <v>13.71555</v>
      </c>
      <c r="BB103" s="1">
        <f t="shared" si="135"/>
        <v>14.2384</v>
      </c>
      <c r="BC103" s="1">
        <f t="shared" si="138"/>
        <v>15.215199999999999</v>
      </c>
      <c r="BD103" s="1">
        <f t="shared" si="141"/>
        <v>15.646500000000001</v>
      </c>
      <c r="BE103" s="1">
        <f t="shared" si="144"/>
        <v>16.420500000000001</v>
      </c>
      <c r="BF103" s="1">
        <f t="shared" si="147"/>
        <v>16.402749999999997</v>
      </c>
      <c r="BG103" s="1">
        <f t="shared" si="150"/>
        <v>17.130749999999999</v>
      </c>
      <c r="BH103" s="1">
        <f t="shared" si="153"/>
        <v>17.259200000000003</v>
      </c>
      <c r="BI103" s="1">
        <f t="shared" si="156"/>
        <v>16.854400000000002</v>
      </c>
      <c r="BJ103" s="1">
        <f t="shared" si="159"/>
        <v>17.511900000000001</v>
      </c>
      <c r="BK103" s="1">
        <f t="shared" si="162"/>
        <v>16.18665</v>
      </c>
      <c r="BL103" s="1">
        <f t="shared" si="165"/>
        <v>16.454699999999999</v>
      </c>
      <c r="BM103" s="1">
        <f t="shared" si="168"/>
        <v>16.135099999999998</v>
      </c>
      <c r="BN103" s="1">
        <f t="shared" si="171"/>
        <v>17.085749999999997</v>
      </c>
      <c r="BO103" s="1">
        <f t="shared" si="174"/>
        <v>16.72475</v>
      </c>
      <c r="BP103" s="1">
        <f t="shared" si="178"/>
        <v>17.0928</v>
      </c>
      <c r="BQ103" s="1">
        <f t="shared" ref="BQ103:BQ134" si="181">35.84*C38</f>
        <v>17.382400000000001</v>
      </c>
      <c r="BR103" s="1">
        <f t="shared" si="94"/>
        <v>16.885400000000001</v>
      </c>
      <c r="BS103" s="1">
        <f t="shared" si="96"/>
        <v>17.057700000000001</v>
      </c>
      <c r="BT103" s="1">
        <f t="shared" si="99"/>
        <v>17.23</v>
      </c>
      <c r="BU103" s="1">
        <f t="shared" si="101"/>
        <v>17.5746</v>
      </c>
      <c r="BV103" s="1">
        <f t="shared" si="103"/>
        <v>17.216450000000002</v>
      </c>
      <c r="BW103" s="1">
        <f t="shared" si="105"/>
        <v>16.858400000000003</v>
      </c>
      <c r="BX103" s="1">
        <f t="shared" si="107"/>
        <v>16.51125</v>
      </c>
      <c r="BY103" s="1">
        <f t="shared" si="109"/>
        <v>16.170300000000001</v>
      </c>
      <c r="BZ103" s="1">
        <f t="shared" si="112"/>
        <v>15.9786</v>
      </c>
      <c r="CA103" s="1">
        <f t="shared" si="115"/>
        <v>15.641500000000001</v>
      </c>
      <c r="CB103" s="1">
        <f t="shared" si="118"/>
        <v>15.312000000000001</v>
      </c>
      <c r="CC103" s="1">
        <f t="shared" si="121"/>
        <v>14.985000000000001</v>
      </c>
      <c r="CD103" s="1">
        <f t="shared" si="124"/>
        <v>14.802999999999999</v>
      </c>
      <c r="CE103" s="1">
        <f t="shared" si="127"/>
        <v>14.483699999999999</v>
      </c>
      <c r="CF103" s="1">
        <f t="shared" si="130"/>
        <v>14.173749999999998</v>
      </c>
      <c r="CG103" s="1">
        <f t="shared" si="133"/>
        <v>13.987349999999999</v>
      </c>
      <c r="CH103" s="1">
        <f t="shared" si="136"/>
        <v>13.79805</v>
      </c>
      <c r="CI103" s="1">
        <f t="shared" si="139"/>
        <v>13.725</v>
      </c>
      <c r="CJ103" s="1">
        <f t="shared" si="142"/>
        <v>13.637499999999999</v>
      </c>
      <c r="CK103" s="1">
        <f t="shared" si="145"/>
        <v>13.337100000000001</v>
      </c>
      <c r="CL103" s="1">
        <f t="shared" si="148"/>
        <v>13.139200000000001</v>
      </c>
      <c r="CM103" s="1">
        <f t="shared" si="151"/>
        <v>12.941500000000001</v>
      </c>
      <c r="CN103" s="1">
        <f t="shared" si="154"/>
        <v>12.847800000000001</v>
      </c>
      <c r="CO103" s="1">
        <f t="shared" si="157"/>
        <v>12.6495</v>
      </c>
      <c r="CP103" s="1">
        <f t="shared" si="160"/>
        <v>12.362400000000001</v>
      </c>
      <c r="CQ103" s="1">
        <f t="shared" si="163"/>
        <v>12.340999999999999</v>
      </c>
      <c r="CR103" s="1">
        <f t="shared" si="166"/>
        <v>12.312000000000001</v>
      </c>
      <c r="CS103" s="1">
        <f t="shared" si="169"/>
        <v>12.1107</v>
      </c>
      <c r="CT103" s="1">
        <f t="shared" si="172"/>
        <v>12.067499999999999</v>
      </c>
      <c r="CU103" s="1">
        <f t="shared" si="175"/>
        <v>12.09775</v>
      </c>
      <c r="CV103" s="1">
        <f t="shared" si="179"/>
        <v>12.263400000000001</v>
      </c>
      <c r="CW103" s="1">
        <f t="shared" ref="CW103:CW134" si="182">14.69*C6</f>
        <v>12.85375</v>
      </c>
      <c r="CX103" s="1">
        <f>CW102*0.97</f>
        <v>14.24608616700743</v>
      </c>
      <c r="DA103">
        <f t="shared" si="176"/>
        <v>1096.0590561670074</v>
      </c>
    </row>
    <row r="104" spans="1:105" x14ac:dyDescent="0.25">
      <c r="A104">
        <v>2049</v>
      </c>
      <c r="B104">
        <f t="shared" si="89"/>
        <v>100</v>
      </c>
      <c r="C104" s="1">
        <v>0.37</v>
      </c>
      <c r="D104">
        <f t="shared" si="90"/>
        <v>3.33</v>
      </c>
      <c r="E104">
        <v>3.375</v>
      </c>
      <c r="F104">
        <v>3.375</v>
      </c>
      <c r="G104">
        <v>3.375</v>
      </c>
      <c r="H104">
        <f t="shared" si="97"/>
        <v>3.8</v>
      </c>
      <c r="I104">
        <v>3.8</v>
      </c>
      <c r="J104">
        <v>3.8</v>
      </c>
      <c r="K104">
        <v>3.79</v>
      </c>
      <c r="L104">
        <v>3.79</v>
      </c>
      <c r="M104">
        <v>3.79</v>
      </c>
      <c r="N104" s="1">
        <f t="shared" si="110"/>
        <v>4.2037500000000003</v>
      </c>
      <c r="O104" s="1">
        <f t="shared" si="113"/>
        <v>4.3274999999999997</v>
      </c>
      <c r="P104" s="1">
        <f t="shared" si="116"/>
        <v>4.41</v>
      </c>
      <c r="Q104" s="1">
        <f t="shared" si="119"/>
        <v>4.6229399999999998</v>
      </c>
      <c r="R104" s="1">
        <f t="shared" si="122"/>
        <v>4.9779999999999998</v>
      </c>
      <c r="S104" s="1">
        <f t="shared" si="125"/>
        <v>5.2021999999999995</v>
      </c>
      <c r="T104" s="1">
        <f t="shared" si="128"/>
        <v>5.3861999999999997</v>
      </c>
      <c r="U104" s="1">
        <f t="shared" si="131"/>
        <v>5.2104800000000004</v>
      </c>
      <c r="V104" s="1">
        <f t="shared" si="134"/>
        <v>5.1763200000000005</v>
      </c>
      <c r="W104" s="1">
        <f t="shared" si="137"/>
        <v>5.4796800000000001</v>
      </c>
      <c r="X104" s="1">
        <f t="shared" si="140"/>
        <v>5.4631499999999997</v>
      </c>
      <c r="Y104" s="1">
        <f t="shared" si="143"/>
        <v>5.7981000000000007</v>
      </c>
      <c r="Z104" s="1">
        <f t="shared" si="146"/>
        <v>6.2331500000000011</v>
      </c>
      <c r="AA104" s="1">
        <f t="shared" si="149"/>
        <v>7.0434000000000001</v>
      </c>
      <c r="AB104" s="1">
        <f t="shared" si="152"/>
        <v>7.2562500000000005</v>
      </c>
      <c r="AC104" s="1">
        <f t="shared" si="155"/>
        <v>7.1031400000000007</v>
      </c>
      <c r="AD104" s="1">
        <f t="shared" si="158"/>
        <v>7.4804700000000004</v>
      </c>
      <c r="AE104" s="1">
        <f t="shared" si="161"/>
        <v>7.9170000000000007</v>
      </c>
      <c r="AF104" s="1">
        <f t="shared" si="164"/>
        <v>7.0200000000000005</v>
      </c>
      <c r="AG104" s="1">
        <f t="shared" si="167"/>
        <v>6.4232999999999993</v>
      </c>
      <c r="AH104" s="1">
        <f t="shared" si="170"/>
        <v>6.8927500000000004</v>
      </c>
      <c r="AI104" s="1">
        <f t="shared" si="173"/>
        <v>6.5254000000000003</v>
      </c>
      <c r="AJ104" s="1">
        <f t="shared" si="177"/>
        <v>7.2008500000000009</v>
      </c>
      <c r="AK104" s="1">
        <f t="shared" si="180"/>
        <v>7.1301200000000007</v>
      </c>
      <c r="AL104" s="1">
        <f t="shared" ref="AL104:AL135" si="183">19.29*C70</f>
        <v>7.6581299999999999</v>
      </c>
      <c r="AM104" s="1">
        <f t="shared" si="95"/>
        <v>8.6546000000000003</v>
      </c>
      <c r="AN104" s="1">
        <f t="shared" si="98"/>
        <v>9.0873300000000015</v>
      </c>
      <c r="AO104" s="1">
        <f t="shared" si="100"/>
        <v>9.571670000000001</v>
      </c>
      <c r="AP104" s="1">
        <f t="shared" si="102"/>
        <v>10.079830000000001</v>
      </c>
      <c r="AQ104" s="1">
        <f t="shared" si="104"/>
        <v>10.413999999999998</v>
      </c>
      <c r="AR104" s="1">
        <f t="shared" si="106"/>
        <v>10.4345</v>
      </c>
      <c r="AS104" s="1">
        <f t="shared" si="108"/>
        <v>10.7461</v>
      </c>
      <c r="AT104" s="1">
        <f t="shared" si="111"/>
        <v>11.806199999999999</v>
      </c>
      <c r="AU104" s="1">
        <f t="shared" si="114"/>
        <v>11.638199999999999</v>
      </c>
      <c r="AV104" s="1">
        <f t="shared" si="117"/>
        <v>11.853249999999999</v>
      </c>
      <c r="AW104" s="1">
        <f t="shared" si="120"/>
        <v>11.963749999999999</v>
      </c>
      <c r="AX104" s="1">
        <f t="shared" si="123"/>
        <v>12.6334</v>
      </c>
      <c r="AY104" s="1">
        <f t="shared" si="126"/>
        <v>13.4848</v>
      </c>
      <c r="AZ104" s="1">
        <f t="shared" si="129"/>
        <v>12.869899999999999</v>
      </c>
      <c r="BA104" s="1">
        <f t="shared" si="132"/>
        <v>13.71555</v>
      </c>
      <c r="BB104" s="1">
        <f t="shared" si="135"/>
        <v>14.076599999999999</v>
      </c>
      <c r="BC104" s="1">
        <f t="shared" si="138"/>
        <v>15.215199999999999</v>
      </c>
      <c r="BD104" s="1">
        <f t="shared" si="141"/>
        <v>15.298800000000002</v>
      </c>
      <c r="BE104" s="1">
        <f t="shared" si="144"/>
        <v>16.420500000000001</v>
      </c>
      <c r="BF104" s="1">
        <f t="shared" si="147"/>
        <v>16.2225</v>
      </c>
      <c r="BG104" s="1">
        <f t="shared" si="150"/>
        <v>17.130749999999999</v>
      </c>
      <c r="BH104" s="1">
        <f t="shared" si="153"/>
        <v>17.071600000000004</v>
      </c>
      <c r="BI104" s="1">
        <f t="shared" si="156"/>
        <v>16.854400000000002</v>
      </c>
      <c r="BJ104" s="1">
        <f t="shared" si="159"/>
        <v>17.323599999999999</v>
      </c>
      <c r="BK104" s="1">
        <f t="shared" si="162"/>
        <v>16.18665</v>
      </c>
      <c r="BL104" s="1">
        <f t="shared" si="165"/>
        <v>16.27965</v>
      </c>
      <c r="BM104" s="1">
        <f t="shared" si="168"/>
        <v>16.135099999999998</v>
      </c>
      <c r="BN104" s="1">
        <f t="shared" si="171"/>
        <v>16.905899999999999</v>
      </c>
      <c r="BO104" s="1">
        <f t="shared" si="174"/>
        <v>16.72475</v>
      </c>
      <c r="BP104" s="1">
        <f t="shared" si="178"/>
        <v>16.914749999999998</v>
      </c>
      <c r="BQ104" s="1">
        <f t="shared" si="181"/>
        <v>17.203200000000002</v>
      </c>
      <c r="BR104" s="1">
        <f t="shared" ref="BR104:BR135" si="184">34.46*C38</f>
        <v>16.713100000000001</v>
      </c>
      <c r="BS104" s="1">
        <f t="shared" si="96"/>
        <v>16.885400000000001</v>
      </c>
      <c r="BT104" s="1">
        <f t="shared" si="99"/>
        <v>17.057700000000001</v>
      </c>
      <c r="BU104" s="1">
        <f t="shared" si="101"/>
        <v>17.23</v>
      </c>
      <c r="BV104" s="1">
        <f t="shared" si="103"/>
        <v>17.049299999999999</v>
      </c>
      <c r="BW104" s="1">
        <f t="shared" si="105"/>
        <v>16.696300000000001</v>
      </c>
      <c r="BX104" s="1">
        <f t="shared" si="107"/>
        <v>16.353999999999999</v>
      </c>
      <c r="BY104" s="1">
        <f t="shared" si="109"/>
        <v>16.017750000000003</v>
      </c>
      <c r="BZ104" s="1">
        <f t="shared" si="112"/>
        <v>15.682700000000001</v>
      </c>
      <c r="CA104" s="1">
        <f t="shared" si="115"/>
        <v>15.498000000000001</v>
      </c>
      <c r="CB104" s="1">
        <f t="shared" si="118"/>
        <v>15.172800000000001</v>
      </c>
      <c r="CC104" s="1">
        <f t="shared" si="121"/>
        <v>14.850000000000001</v>
      </c>
      <c r="CD104" s="1">
        <f t="shared" si="124"/>
        <v>14.541</v>
      </c>
      <c r="CE104" s="1">
        <f t="shared" si="127"/>
        <v>14.356649999999998</v>
      </c>
      <c r="CF104" s="1">
        <f t="shared" si="130"/>
        <v>14.050499999999998</v>
      </c>
      <c r="CG104" s="1">
        <f t="shared" si="133"/>
        <v>13.748249999999999</v>
      </c>
      <c r="CH104" s="1">
        <f t="shared" si="136"/>
        <v>13.56615</v>
      </c>
      <c r="CI104" s="1">
        <f t="shared" si="139"/>
        <v>13.387499999999999</v>
      </c>
      <c r="CJ104" s="1">
        <f t="shared" si="142"/>
        <v>13.3102</v>
      </c>
      <c r="CK104" s="1">
        <f t="shared" si="145"/>
        <v>13.231250000000001</v>
      </c>
      <c r="CL104" s="1">
        <f t="shared" si="148"/>
        <v>12.933900000000001</v>
      </c>
      <c r="CM104" s="1">
        <f t="shared" si="151"/>
        <v>12.7424</v>
      </c>
      <c r="CN104" s="1">
        <f t="shared" si="154"/>
        <v>12.558</v>
      </c>
      <c r="CO104" s="1">
        <f t="shared" si="157"/>
        <v>12.4621</v>
      </c>
      <c r="CP104" s="1">
        <f t="shared" si="160"/>
        <v>12.271500000000001</v>
      </c>
      <c r="CQ104" s="1">
        <f t="shared" si="163"/>
        <v>11.9884</v>
      </c>
      <c r="CR104" s="1">
        <f t="shared" si="166"/>
        <v>11.97</v>
      </c>
      <c r="CS104" s="1">
        <f t="shared" si="169"/>
        <v>11.944799999999999</v>
      </c>
      <c r="CT104" s="1">
        <f t="shared" si="172"/>
        <v>11.745699999999999</v>
      </c>
      <c r="CU104" s="1">
        <f t="shared" si="175"/>
        <v>11.7075</v>
      </c>
      <c r="CV104" s="1">
        <f t="shared" si="179"/>
        <v>11.733500000000001</v>
      </c>
      <c r="CW104" s="1">
        <f t="shared" si="182"/>
        <v>11.898900000000001</v>
      </c>
      <c r="CX104" s="1">
        <f t="shared" ref="CX104:CX135" si="185">14.25*C6</f>
        <v>12.46875</v>
      </c>
      <c r="CY104" s="1">
        <f>CX103*0.97</f>
        <v>13.818703581997207</v>
      </c>
      <c r="DA104">
        <f t="shared" si="176"/>
        <v>1096.927013581997</v>
      </c>
    </row>
    <row r="105" spans="1:105" x14ac:dyDescent="0.25">
      <c r="A105">
        <v>2050</v>
      </c>
      <c r="B105">
        <f t="shared" si="89"/>
        <v>101</v>
      </c>
      <c r="C105" s="1">
        <v>0.37</v>
      </c>
      <c r="D105">
        <f t="shared" si="90"/>
        <v>3.33</v>
      </c>
      <c r="E105">
        <v>3.33</v>
      </c>
      <c r="F105">
        <v>3.375</v>
      </c>
      <c r="G105">
        <v>3.375</v>
      </c>
      <c r="H105">
        <f t="shared" si="97"/>
        <v>3.75</v>
      </c>
      <c r="I105">
        <v>3.8</v>
      </c>
      <c r="J105">
        <v>3.8</v>
      </c>
      <c r="K105">
        <v>3.8</v>
      </c>
      <c r="L105">
        <v>3.79</v>
      </c>
      <c r="M105">
        <v>3.79</v>
      </c>
      <c r="N105" s="1">
        <f t="shared" si="110"/>
        <v>4.2485900000000001</v>
      </c>
      <c r="O105" s="1">
        <f t="shared" si="113"/>
        <v>4.3274999999999997</v>
      </c>
      <c r="P105" s="1">
        <f t="shared" si="116"/>
        <v>4.41</v>
      </c>
      <c r="Q105" s="1">
        <f t="shared" si="119"/>
        <v>4.5862499999999997</v>
      </c>
      <c r="R105" s="1">
        <f t="shared" si="122"/>
        <v>4.9517999999999995</v>
      </c>
      <c r="S105" s="1">
        <f t="shared" si="125"/>
        <v>5.2021999999999995</v>
      </c>
      <c r="T105" s="1">
        <f t="shared" si="128"/>
        <v>5.3579999999999997</v>
      </c>
      <c r="U105" s="1">
        <f t="shared" si="131"/>
        <v>5.2104800000000004</v>
      </c>
      <c r="V105" s="1">
        <f t="shared" si="134"/>
        <v>5.1493600000000006</v>
      </c>
      <c r="W105" s="1">
        <f t="shared" si="137"/>
        <v>5.4796800000000001</v>
      </c>
      <c r="X105" s="1">
        <f t="shared" si="140"/>
        <v>5.4489599999999996</v>
      </c>
      <c r="Y105" s="1">
        <f t="shared" si="143"/>
        <v>5.7981000000000007</v>
      </c>
      <c r="Z105" s="1">
        <f t="shared" si="146"/>
        <v>6.2331500000000011</v>
      </c>
      <c r="AA105" s="1">
        <f t="shared" si="149"/>
        <v>7.0069999999999997</v>
      </c>
      <c r="AB105" s="1">
        <f t="shared" si="152"/>
        <v>7.2562500000000005</v>
      </c>
      <c r="AC105" s="1">
        <f t="shared" si="155"/>
        <v>7.0666200000000012</v>
      </c>
      <c r="AD105" s="1">
        <f t="shared" si="158"/>
        <v>7.4804700000000004</v>
      </c>
      <c r="AE105" s="1">
        <f t="shared" si="161"/>
        <v>7.8967000000000009</v>
      </c>
      <c r="AF105" s="1">
        <f t="shared" si="164"/>
        <v>7.0200000000000005</v>
      </c>
      <c r="AG105" s="1">
        <f t="shared" si="167"/>
        <v>6.4232999999999993</v>
      </c>
      <c r="AH105" s="1">
        <f t="shared" si="170"/>
        <v>6.8055000000000003</v>
      </c>
      <c r="AI105" s="1">
        <f t="shared" si="173"/>
        <v>6.5254000000000003</v>
      </c>
      <c r="AJ105" s="1">
        <f t="shared" si="177"/>
        <v>7.2008500000000009</v>
      </c>
      <c r="AK105" s="1">
        <f t="shared" si="180"/>
        <v>7.0942000000000007</v>
      </c>
      <c r="AL105" s="1">
        <f t="shared" si="183"/>
        <v>7.6581299999999999</v>
      </c>
      <c r="AM105" s="1">
        <f t="shared" ref="AM105:AM136" si="186">21.8*C70</f>
        <v>8.6546000000000003</v>
      </c>
      <c r="AN105" s="1">
        <f t="shared" si="98"/>
        <v>9.0873300000000015</v>
      </c>
      <c r="AO105" s="1">
        <f t="shared" si="100"/>
        <v>9.571670000000001</v>
      </c>
      <c r="AP105" s="1">
        <f t="shared" si="102"/>
        <v>10.079830000000001</v>
      </c>
      <c r="AQ105" s="1">
        <f t="shared" si="104"/>
        <v>10.0838</v>
      </c>
      <c r="AR105" s="1">
        <f t="shared" si="106"/>
        <v>10.4345</v>
      </c>
      <c r="AS105" s="1">
        <f t="shared" si="108"/>
        <v>10.7461</v>
      </c>
      <c r="AT105" s="1">
        <f t="shared" si="111"/>
        <v>11.525099999999998</v>
      </c>
      <c r="AU105" s="1">
        <f t="shared" si="114"/>
        <v>11.638199999999999</v>
      </c>
      <c r="AV105" s="1">
        <f t="shared" si="117"/>
        <v>11.713799999999999</v>
      </c>
      <c r="AW105" s="1">
        <f t="shared" si="120"/>
        <v>11.963749999999999</v>
      </c>
      <c r="AX105" s="1">
        <f t="shared" si="123"/>
        <v>12.486499999999999</v>
      </c>
      <c r="AY105" s="1">
        <f t="shared" si="126"/>
        <v>13.4848</v>
      </c>
      <c r="AZ105" s="1">
        <f t="shared" si="129"/>
        <v>12.869899999999999</v>
      </c>
      <c r="BA105" s="1">
        <f t="shared" si="132"/>
        <v>13.5579</v>
      </c>
      <c r="BB105" s="1">
        <f t="shared" si="135"/>
        <v>14.076599999999999</v>
      </c>
      <c r="BC105" s="1">
        <f t="shared" si="138"/>
        <v>15.042299999999999</v>
      </c>
      <c r="BD105" s="1">
        <f t="shared" si="141"/>
        <v>15.298800000000002</v>
      </c>
      <c r="BE105" s="1">
        <f t="shared" si="144"/>
        <v>16.055600000000002</v>
      </c>
      <c r="BF105" s="1">
        <f t="shared" si="147"/>
        <v>16.2225</v>
      </c>
      <c r="BG105" s="1">
        <f t="shared" si="150"/>
        <v>16.942499999999999</v>
      </c>
      <c r="BH105" s="1">
        <f t="shared" si="153"/>
        <v>17.071600000000004</v>
      </c>
      <c r="BI105" s="1">
        <f t="shared" si="156"/>
        <v>16.671200000000002</v>
      </c>
      <c r="BJ105" s="1">
        <f t="shared" si="159"/>
        <v>17.323599999999999</v>
      </c>
      <c r="BK105" s="1">
        <f t="shared" si="162"/>
        <v>16.012600000000003</v>
      </c>
      <c r="BL105" s="1">
        <f t="shared" si="165"/>
        <v>16.27965</v>
      </c>
      <c r="BM105" s="1">
        <f t="shared" si="168"/>
        <v>15.96345</v>
      </c>
      <c r="BN105" s="1">
        <f t="shared" si="171"/>
        <v>16.905899999999999</v>
      </c>
      <c r="BO105" s="1">
        <f t="shared" si="174"/>
        <v>16.5487</v>
      </c>
      <c r="BP105" s="1">
        <f t="shared" si="178"/>
        <v>16.914749999999998</v>
      </c>
      <c r="BQ105" s="1">
        <f t="shared" si="181"/>
        <v>17.024000000000001</v>
      </c>
      <c r="BR105" s="1">
        <f t="shared" si="184"/>
        <v>16.540800000000001</v>
      </c>
      <c r="BS105" s="1">
        <f t="shared" ref="BS105:BS136" si="187">34.46*C38</f>
        <v>16.713100000000001</v>
      </c>
      <c r="BT105" s="1">
        <f t="shared" si="99"/>
        <v>16.885400000000001</v>
      </c>
      <c r="BU105" s="1">
        <f t="shared" si="101"/>
        <v>17.057700000000001</v>
      </c>
      <c r="BV105" s="1">
        <f t="shared" si="103"/>
        <v>16.715</v>
      </c>
      <c r="BW105" s="1">
        <f t="shared" si="105"/>
        <v>16.534200000000002</v>
      </c>
      <c r="BX105" s="1">
        <f t="shared" si="107"/>
        <v>16.196750000000002</v>
      </c>
      <c r="BY105" s="1">
        <f t="shared" si="109"/>
        <v>15.865200000000002</v>
      </c>
      <c r="BZ105" s="1">
        <f t="shared" si="112"/>
        <v>15.534750000000001</v>
      </c>
      <c r="CA105" s="1">
        <f t="shared" si="115"/>
        <v>15.211</v>
      </c>
      <c r="CB105" s="1">
        <f t="shared" si="118"/>
        <v>15.033600000000002</v>
      </c>
      <c r="CC105" s="1">
        <f t="shared" si="121"/>
        <v>14.715000000000002</v>
      </c>
      <c r="CD105" s="1">
        <f t="shared" si="124"/>
        <v>14.41</v>
      </c>
      <c r="CE105" s="1">
        <f t="shared" si="127"/>
        <v>14.102550000000001</v>
      </c>
      <c r="CF105" s="1">
        <f t="shared" si="130"/>
        <v>13.927249999999997</v>
      </c>
      <c r="CG105" s="1">
        <f t="shared" si="133"/>
        <v>13.628699999999998</v>
      </c>
      <c r="CH105" s="1">
        <f t="shared" si="136"/>
        <v>13.334249999999999</v>
      </c>
      <c r="CI105" s="1">
        <f t="shared" si="139"/>
        <v>13.1625</v>
      </c>
      <c r="CJ105" s="1">
        <f t="shared" si="142"/>
        <v>12.982899999999999</v>
      </c>
      <c r="CK105" s="1">
        <f t="shared" si="145"/>
        <v>12.9137</v>
      </c>
      <c r="CL105" s="1">
        <f t="shared" si="148"/>
        <v>12.831250000000001</v>
      </c>
      <c r="CM105" s="1">
        <f t="shared" si="151"/>
        <v>12.5433</v>
      </c>
      <c r="CN105" s="1">
        <f t="shared" si="154"/>
        <v>12.364800000000001</v>
      </c>
      <c r="CO105" s="1">
        <f t="shared" si="157"/>
        <v>12.180999999999999</v>
      </c>
      <c r="CP105" s="1">
        <f t="shared" si="160"/>
        <v>12.089700000000001</v>
      </c>
      <c r="CQ105" s="1">
        <f t="shared" si="163"/>
        <v>11.90025</v>
      </c>
      <c r="CR105" s="1">
        <f t="shared" si="166"/>
        <v>11.628000000000002</v>
      </c>
      <c r="CS105" s="1">
        <f t="shared" si="169"/>
        <v>11.613</v>
      </c>
      <c r="CT105" s="1">
        <f t="shared" si="172"/>
        <v>11.5848</v>
      </c>
      <c r="CU105" s="1">
        <f t="shared" si="175"/>
        <v>11.395299999999999</v>
      </c>
      <c r="CV105" s="1">
        <f t="shared" si="179"/>
        <v>11.355</v>
      </c>
      <c r="CW105" s="1">
        <f t="shared" si="182"/>
        <v>11.38475</v>
      </c>
      <c r="CX105" s="1">
        <f t="shared" si="185"/>
        <v>11.5425</v>
      </c>
      <c r="CY105" s="1">
        <f t="shared" ref="CY105:CY136" si="188">13.82*C6</f>
        <v>12.092500000000001</v>
      </c>
      <c r="CZ105" s="1">
        <f>CY104*0.97</f>
        <v>13.40414247453729</v>
      </c>
      <c r="DA105">
        <f t="shared" si="176"/>
        <v>1097.6046624745372</v>
      </c>
    </row>
    <row r="106" spans="1:105" x14ac:dyDescent="0.25">
      <c r="A106">
        <v>2051</v>
      </c>
      <c r="E106">
        <v>3.33</v>
      </c>
      <c r="F106">
        <v>3.33</v>
      </c>
      <c r="G106">
        <v>3.375</v>
      </c>
      <c r="H106">
        <f t="shared" ref="H106:H137" si="189">10*C102</f>
        <v>3.75</v>
      </c>
      <c r="I106">
        <v>3.75</v>
      </c>
      <c r="J106">
        <v>3.8</v>
      </c>
      <c r="K106">
        <v>3.8</v>
      </c>
      <c r="L106">
        <v>3.8</v>
      </c>
      <c r="M106">
        <v>3.79</v>
      </c>
      <c r="N106" s="1">
        <f t="shared" si="110"/>
        <v>4.2485900000000001</v>
      </c>
      <c r="O106" s="1">
        <f t="shared" si="113"/>
        <v>4.3736600000000001</v>
      </c>
      <c r="P106" s="1">
        <f t="shared" si="116"/>
        <v>4.41</v>
      </c>
      <c r="Q106" s="1">
        <f t="shared" si="119"/>
        <v>4.5862499999999997</v>
      </c>
      <c r="R106" s="1">
        <f t="shared" si="122"/>
        <v>4.9124999999999996</v>
      </c>
      <c r="S106" s="1">
        <f t="shared" si="125"/>
        <v>5.1748199999999995</v>
      </c>
      <c r="T106" s="1">
        <f t="shared" si="128"/>
        <v>5.3579999999999997</v>
      </c>
      <c r="U106" s="1">
        <f t="shared" si="131"/>
        <v>5.1832000000000003</v>
      </c>
      <c r="V106" s="1">
        <f t="shared" si="134"/>
        <v>5.1493600000000006</v>
      </c>
      <c r="W106" s="1">
        <f t="shared" si="137"/>
        <v>5.4511399999999997</v>
      </c>
      <c r="X106" s="1">
        <f t="shared" si="140"/>
        <v>5.4489599999999996</v>
      </c>
      <c r="Y106" s="1">
        <f t="shared" si="143"/>
        <v>5.7830400000000006</v>
      </c>
      <c r="Z106" s="1">
        <f t="shared" si="146"/>
        <v>6.2331500000000011</v>
      </c>
      <c r="AA106" s="1">
        <f t="shared" si="149"/>
        <v>7.0069999999999997</v>
      </c>
      <c r="AB106" s="1">
        <f t="shared" si="152"/>
        <v>7.21875</v>
      </c>
      <c r="AC106" s="1">
        <f t="shared" si="155"/>
        <v>7.0666200000000012</v>
      </c>
      <c r="AD106" s="1">
        <f t="shared" si="158"/>
        <v>7.4420100000000007</v>
      </c>
      <c r="AE106" s="1">
        <f t="shared" si="161"/>
        <v>7.8967000000000009</v>
      </c>
      <c r="AF106" s="1">
        <f t="shared" si="164"/>
        <v>7.0020000000000007</v>
      </c>
      <c r="AG106" s="1">
        <f t="shared" si="167"/>
        <v>6.4232999999999993</v>
      </c>
      <c r="AH106" s="1">
        <f t="shared" si="170"/>
        <v>6.8055000000000003</v>
      </c>
      <c r="AI106" s="1">
        <f t="shared" si="173"/>
        <v>6.4428000000000001</v>
      </c>
      <c r="AJ106" s="1">
        <f t="shared" si="177"/>
        <v>7.2008500000000009</v>
      </c>
      <c r="AK106" s="1">
        <f t="shared" si="180"/>
        <v>7.0942000000000007</v>
      </c>
      <c r="AL106" s="1">
        <f t="shared" si="183"/>
        <v>7.6195500000000003</v>
      </c>
      <c r="AM106" s="1">
        <f t="shared" si="186"/>
        <v>8.6546000000000003</v>
      </c>
      <c r="AN106" s="1">
        <f t="shared" ref="AN106:AN137" si="190">22.89*C70</f>
        <v>9.0873300000000015</v>
      </c>
      <c r="AO106" s="1">
        <f t="shared" si="100"/>
        <v>9.571670000000001</v>
      </c>
      <c r="AP106" s="1">
        <f t="shared" si="102"/>
        <v>10.079830000000001</v>
      </c>
      <c r="AQ106" s="1">
        <f t="shared" si="104"/>
        <v>10.0838</v>
      </c>
      <c r="AR106" s="1">
        <f t="shared" si="106"/>
        <v>10.10365</v>
      </c>
      <c r="AS106" s="1">
        <f t="shared" si="108"/>
        <v>10.7461</v>
      </c>
      <c r="AT106" s="1">
        <f t="shared" si="111"/>
        <v>11.525099999999998</v>
      </c>
      <c r="AU106" s="1">
        <f t="shared" si="114"/>
        <v>11.3611</v>
      </c>
      <c r="AV106" s="1">
        <f t="shared" si="117"/>
        <v>11.713799999999999</v>
      </c>
      <c r="AW106" s="1">
        <f t="shared" si="120"/>
        <v>11.822999999999999</v>
      </c>
      <c r="AX106" s="1">
        <f t="shared" si="123"/>
        <v>12.486499999999999</v>
      </c>
      <c r="AY106" s="1">
        <f t="shared" si="126"/>
        <v>13.327999999999999</v>
      </c>
      <c r="AZ106" s="1">
        <f t="shared" si="129"/>
        <v>12.869899999999999</v>
      </c>
      <c r="BA106" s="1">
        <f t="shared" si="132"/>
        <v>13.5579</v>
      </c>
      <c r="BB106" s="1">
        <f t="shared" si="135"/>
        <v>13.9148</v>
      </c>
      <c r="BC106" s="1">
        <f t="shared" si="138"/>
        <v>15.042299999999999</v>
      </c>
      <c r="BD106" s="1">
        <f t="shared" si="141"/>
        <v>15.124950000000002</v>
      </c>
      <c r="BE106" s="1">
        <f t="shared" si="144"/>
        <v>16.055600000000002</v>
      </c>
      <c r="BF106" s="1">
        <f t="shared" si="147"/>
        <v>15.861999999999998</v>
      </c>
      <c r="BG106" s="1">
        <f t="shared" si="150"/>
        <v>16.942499999999999</v>
      </c>
      <c r="BH106" s="1">
        <f t="shared" si="153"/>
        <v>16.884</v>
      </c>
      <c r="BI106" s="1">
        <f t="shared" si="156"/>
        <v>16.671200000000002</v>
      </c>
      <c r="BJ106" s="1">
        <f t="shared" si="159"/>
        <v>17.135299999999997</v>
      </c>
      <c r="BK106" s="1">
        <f t="shared" si="162"/>
        <v>16.012600000000003</v>
      </c>
      <c r="BL106" s="1">
        <f t="shared" si="165"/>
        <v>16.104600000000001</v>
      </c>
      <c r="BM106" s="1">
        <f t="shared" si="168"/>
        <v>15.96345</v>
      </c>
      <c r="BN106" s="1">
        <f t="shared" si="171"/>
        <v>16.726050000000001</v>
      </c>
      <c r="BO106" s="1">
        <f t="shared" si="174"/>
        <v>16.5487</v>
      </c>
      <c r="BP106" s="1">
        <f t="shared" si="178"/>
        <v>16.736699999999999</v>
      </c>
      <c r="BQ106" s="1">
        <f t="shared" si="181"/>
        <v>17.024000000000001</v>
      </c>
      <c r="BR106" s="1">
        <f t="shared" si="184"/>
        <v>16.368500000000001</v>
      </c>
      <c r="BS106" s="1">
        <f t="shared" si="187"/>
        <v>16.540800000000001</v>
      </c>
      <c r="BT106" s="1">
        <f t="shared" ref="BT106:BT137" si="191">34.46*C38</f>
        <v>16.713100000000001</v>
      </c>
      <c r="BU106" s="1">
        <f t="shared" si="101"/>
        <v>16.885400000000001</v>
      </c>
      <c r="BV106" s="1">
        <f t="shared" si="103"/>
        <v>16.54785</v>
      </c>
      <c r="BW106" s="1">
        <f t="shared" si="105"/>
        <v>16.21</v>
      </c>
      <c r="BX106" s="1">
        <f t="shared" si="107"/>
        <v>16.0395</v>
      </c>
      <c r="BY106" s="1">
        <f t="shared" si="109"/>
        <v>15.712650000000002</v>
      </c>
      <c r="BZ106" s="1">
        <f t="shared" si="112"/>
        <v>15.386800000000001</v>
      </c>
      <c r="CA106" s="1">
        <f t="shared" si="115"/>
        <v>15.067500000000001</v>
      </c>
      <c r="CB106" s="1">
        <f t="shared" si="118"/>
        <v>14.7552</v>
      </c>
      <c r="CC106" s="1">
        <f t="shared" si="121"/>
        <v>14.580000000000002</v>
      </c>
      <c r="CD106" s="1">
        <f t="shared" si="124"/>
        <v>14.279</v>
      </c>
      <c r="CE106" s="1">
        <f t="shared" si="127"/>
        <v>13.975500000000002</v>
      </c>
      <c r="CF106" s="1">
        <f t="shared" si="130"/>
        <v>13.68075</v>
      </c>
      <c r="CG106" s="1">
        <f t="shared" si="133"/>
        <v>13.509149999999998</v>
      </c>
      <c r="CH106" s="1">
        <f t="shared" si="136"/>
        <v>13.218299999999999</v>
      </c>
      <c r="CI106" s="1">
        <f t="shared" si="139"/>
        <v>12.937499999999998</v>
      </c>
      <c r="CJ106" s="1">
        <f t="shared" si="142"/>
        <v>12.764699999999999</v>
      </c>
      <c r="CK106" s="1">
        <f t="shared" si="145"/>
        <v>12.59615</v>
      </c>
      <c r="CL106" s="1">
        <f t="shared" si="148"/>
        <v>12.523300000000001</v>
      </c>
      <c r="CM106" s="1">
        <f t="shared" si="151"/>
        <v>12.44375</v>
      </c>
      <c r="CN106" s="1">
        <f t="shared" si="154"/>
        <v>12.1716</v>
      </c>
      <c r="CO106" s="1">
        <f t="shared" si="157"/>
        <v>11.993599999999999</v>
      </c>
      <c r="CP106" s="1">
        <f t="shared" si="160"/>
        <v>11.817</v>
      </c>
      <c r="CQ106" s="1">
        <f t="shared" si="163"/>
        <v>11.72395</v>
      </c>
      <c r="CR106" s="1">
        <f t="shared" si="166"/>
        <v>11.542500000000002</v>
      </c>
      <c r="CS106" s="1">
        <f t="shared" si="169"/>
        <v>11.2812</v>
      </c>
      <c r="CT106" s="1">
        <f t="shared" si="172"/>
        <v>11.263</v>
      </c>
      <c r="CU106" s="1">
        <f t="shared" si="175"/>
        <v>11.239199999999999</v>
      </c>
      <c r="CV106" s="1">
        <f t="shared" si="179"/>
        <v>11.052200000000001</v>
      </c>
      <c r="CW106" s="1">
        <f t="shared" si="182"/>
        <v>11.0175</v>
      </c>
      <c r="CX106" s="1">
        <f t="shared" si="185"/>
        <v>11.043750000000001</v>
      </c>
      <c r="CY106" s="1">
        <f t="shared" si="188"/>
        <v>11.1942</v>
      </c>
      <c r="CZ106" s="1">
        <f t="shared" ref="CZ106:CZ137" si="192">13.4*C6</f>
        <v>11.725</v>
      </c>
    </row>
    <row r="107" spans="1:105" x14ac:dyDescent="0.25">
      <c r="A107">
        <v>2052</v>
      </c>
      <c r="F107">
        <v>3.33</v>
      </c>
      <c r="G107">
        <v>3.33</v>
      </c>
      <c r="H107">
        <f t="shared" si="189"/>
        <v>3.75</v>
      </c>
      <c r="I107">
        <v>3.75</v>
      </c>
      <c r="J107">
        <v>3.75</v>
      </c>
      <c r="K107">
        <v>3.8</v>
      </c>
      <c r="L107">
        <v>3.8</v>
      </c>
      <c r="M107">
        <v>3.8</v>
      </c>
      <c r="N107" s="1">
        <f t="shared" si="110"/>
        <v>4.2485900000000001</v>
      </c>
      <c r="O107" s="1">
        <f t="shared" si="113"/>
        <v>4.3736600000000001</v>
      </c>
      <c r="P107" s="1">
        <f t="shared" si="116"/>
        <v>4.4570400000000001</v>
      </c>
      <c r="Q107" s="1">
        <f t="shared" si="119"/>
        <v>4.5862499999999997</v>
      </c>
      <c r="R107" s="1">
        <f t="shared" si="122"/>
        <v>4.9124999999999996</v>
      </c>
      <c r="S107" s="1">
        <f t="shared" si="125"/>
        <v>5.13375</v>
      </c>
      <c r="T107" s="1">
        <f t="shared" si="128"/>
        <v>5.3297999999999996</v>
      </c>
      <c r="U107" s="1">
        <f t="shared" si="131"/>
        <v>5.1832000000000003</v>
      </c>
      <c r="V107" s="1">
        <f t="shared" si="134"/>
        <v>5.1223999999999998</v>
      </c>
      <c r="W107" s="1">
        <f t="shared" si="137"/>
        <v>5.4511399999999997</v>
      </c>
      <c r="X107" s="1">
        <f t="shared" si="140"/>
        <v>5.4205800000000002</v>
      </c>
      <c r="Y107" s="1">
        <f t="shared" si="143"/>
        <v>5.7830400000000006</v>
      </c>
      <c r="Z107" s="1">
        <f t="shared" si="146"/>
        <v>6.2169600000000003</v>
      </c>
      <c r="AA107" s="1">
        <f t="shared" si="149"/>
        <v>7.0069999999999997</v>
      </c>
      <c r="AB107" s="1">
        <f t="shared" si="152"/>
        <v>7.21875</v>
      </c>
      <c r="AC107" s="1">
        <f t="shared" si="155"/>
        <v>7.0301000000000009</v>
      </c>
      <c r="AD107" s="1">
        <f t="shared" si="158"/>
        <v>7.4420100000000007</v>
      </c>
      <c r="AE107" s="1">
        <f t="shared" si="161"/>
        <v>7.8561000000000005</v>
      </c>
      <c r="AF107" s="1">
        <f t="shared" si="164"/>
        <v>7.0020000000000007</v>
      </c>
      <c r="AG107" s="1">
        <f t="shared" si="167"/>
        <v>6.4068299999999994</v>
      </c>
      <c r="AH107" s="1">
        <f t="shared" si="170"/>
        <v>6.8055000000000003</v>
      </c>
      <c r="AI107" s="1">
        <f t="shared" si="173"/>
        <v>6.4428000000000001</v>
      </c>
      <c r="AJ107" s="1">
        <f t="shared" si="177"/>
        <v>7.1097000000000001</v>
      </c>
      <c r="AK107" s="1">
        <f t="shared" si="180"/>
        <v>7.0942000000000007</v>
      </c>
      <c r="AL107" s="1">
        <f t="shared" si="183"/>
        <v>7.6195500000000003</v>
      </c>
      <c r="AM107" s="1">
        <f t="shared" si="186"/>
        <v>8.6110000000000007</v>
      </c>
      <c r="AN107" s="1">
        <f t="shared" si="190"/>
        <v>9.0873300000000015</v>
      </c>
      <c r="AO107" s="1">
        <f t="shared" ref="AO107:AO138" si="193">24.11*C70</f>
        <v>9.571670000000001</v>
      </c>
      <c r="AP107" s="1">
        <f t="shared" si="102"/>
        <v>10.079830000000001</v>
      </c>
      <c r="AQ107" s="1">
        <f t="shared" si="104"/>
        <v>10.0838</v>
      </c>
      <c r="AR107" s="1">
        <f t="shared" si="106"/>
        <v>10.10365</v>
      </c>
      <c r="AS107" s="1">
        <f t="shared" si="108"/>
        <v>10.405370000000001</v>
      </c>
      <c r="AT107" s="1">
        <f t="shared" si="111"/>
        <v>11.525099999999998</v>
      </c>
      <c r="AU107" s="1">
        <f t="shared" si="114"/>
        <v>11.3611</v>
      </c>
      <c r="AV107" s="1">
        <f t="shared" si="117"/>
        <v>11.434899999999999</v>
      </c>
      <c r="AW107" s="1">
        <f t="shared" si="120"/>
        <v>11.822999999999999</v>
      </c>
      <c r="AX107" s="1">
        <f t="shared" si="123"/>
        <v>12.339599999999999</v>
      </c>
      <c r="AY107" s="1">
        <f t="shared" si="126"/>
        <v>13.327999999999999</v>
      </c>
      <c r="AZ107" s="1">
        <f t="shared" si="129"/>
        <v>12.72025</v>
      </c>
      <c r="BA107" s="1">
        <f t="shared" si="132"/>
        <v>13.5579</v>
      </c>
      <c r="BB107" s="1">
        <f t="shared" si="135"/>
        <v>13.9148</v>
      </c>
      <c r="BC107" s="1">
        <f t="shared" si="138"/>
        <v>14.869399999999999</v>
      </c>
      <c r="BD107" s="1">
        <f t="shared" si="141"/>
        <v>15.124950000000002</v>
      </c>
      <c r="BE107" s="1">
        <f t="shared" si="144"/>
        <v>15.873150000000001</v>
      </c>
      <c r="BF107" s="1">
        <f t="shared" si="147"/>
        <v>15.861999999999998</v>
      </c>
      <c r="BG107" s="1">
        <f t="shared" si="150"/>
        <v>16.565999999999999</v>
      </c>
      <c r="BH107" s="1">
        <f t="shared" si="153"/>
        <v>16.884</v>
      </c>
      <c r="BI107" s="1">
        <f t="shared" si="156"/>
        <v>16.488</v>
      </c>
      <c r="BJ107" s="1">
        <f t="shared" si="159"/>
        <v>17.135299999999997</v>
      </c>
      <c r="BK107" s="1">
        <f t="shared" si="162"/>
        <v>15.838550000000001</v>
      </c>
      <c r="BL107" s="1">
        <f t="shared" si="165"/>
        <v>16.104600000000001</v>
      </c>
      <c r="BM107" s="1">
        <f t="shared" si="168"/>
        <v>15.7918</v>
      </c>
      <c r="BN107" s="1">
        <f t="shared" si="171"/>
        <v>16.726050000000001</v>
      </c>
      <c r="BO107" s="1">
        <f t="shared" si="174"/>
        <v>16.37265</v>
      </c>
      <c r="BP107" s="1">
        <f t="shared" si="178"/>
        <v>16.736699999999999</v>
      </c>
      <c r="BQ107" s="1">
        <f t="shared" si="181"/>
        <v>16.844799999999999</v>
      </c>
      <c r="BR107" s="1">
        <f t="shared" si="184"/>
        <v>16.368500000000001</v>
      </c>
      <c r="BS107" s="1">
        <f t="shared" si="187"/>
        <v>16.368500000000001</v>
      </c>
      <c r="BT107" s="1">
        <f t="shared" si="191"/>
        <v>16.540800000000001</v>
      </c>
      <c r="BU107" s="1">
        <f t="shared" ref="BU107:BU138" si="194">34.46*C38</f>
        <v>16.713100000000001</v>
      </c>
      <c r="BV107" s="1">
        <f t="shared" si="103"/>
        <v>16.380700000000001</v>
      </c>
      <c r="BW107" s="1">
        <f t="shared" si="105"/>
        <v>16.047900000000002</v>
      </c>
      <c r="BX107" s="1">
        <f t="shared" si="107"/>
        <v>15.725</v>
      </c>
      <c r="BY107" s="1">
        <f t="shared" si="109"/>
        <v>15.5601</v>
      </c>
      <c r="BZ107" s="1">
        <f t="shared" si="112"/>
        <v>15.238850000000001</v>
      </c>
      <c r="CA107" s="1">
        <f t="shared" si="115"/>
        <v>14.923999999999999</v>
      </c>
      <c r="CB107" s="1">
        <f t="shared" si="118"/>
        <v>14.616</v>
      </c>
      <c r="CC107" s="1">
        <f t="shared" si="121"/>
        <v>14.31</v>
      </c>
      <c r="CD107" s="1">
        <f t="shared" si="124"/>
        <v>14.148</v>
      </c>
      <c r="CE107" s="1">
        <f t="shared" si="127"/>
        <v>13.848450000000001</v>
      </c>
      <c r="CF107" s="1">
        <f t="shared" si="130"/>
        <v>13.557500000000001</v>
      </c>
      <c r="CG107" s="1">
        <f t="shared" si="133"/>
        <v>13.270050000000001</v>
      </c>
      <c r="CH107" s="1">
        <f t="shared" si="136"/>
        <v>13.102349999999999</v>
      </c>
      <c r="CI107" s="1">
        <f t="shared" si="139"/>
        <v>12.824999999999999</v>
      </c>
      <c r="CJ107" s="1">
        <f t="shared" si="142"/>
        <v>12.5465</v>
      </c>
      <c r="CK107" s="1">
        <f t="shared" si="145"/>
        <v>12.384450000000001</v>
      </c>
      <c r="CL107" s="1">
        <f t="shared" si="148"/>
        <v>12.215350000000001</v>
      </c>
      <c r="CM107" s="1">
        <f t="shared" si="151"/>
        <v>12.145099999999999</v>
      </c>
      <c r="CN107" s="1">
        <f t="shared" si="154"/>
        <v>12.074999999999999</v>
      </c>
      <c r="CO107" s="1">
        <f t="shared" si="157"/>
        <v>11.806199999999999</v>
      </c>
      <c r="CP107" s="1">
        <f t="shared" si="160"/>
        <v>11.635199999999999</v>
      </c>
      <c r="CQ107" s="1">
        <f t="shared" si="163"/>
        <v>11.4595</v>
      </c>
      <c r="CR107" s="1">
        <f t="shared" si="166"/>
        <v>11.371500000000001</v>
      </c>
      <c r="CS107" s="1">
        <f t="shared" si="169"/>
        <v>11.19825</v>
      </c>
      <c r="CT107" s="1">
        <f t="shared" si="172"/>
        <v>10.9412</v>
      </c>
      <c r="CU107" s="1">
        <f t="shared" si="175"/>
        <v>10.927</v>
      </c>
      <c r="CV107" s="1">
        <f t="shared" si="179"/>
        <v>10.9008</v>
      </c>
      <c r="CW107" s="1">
        <f t="shared" si="182"/>
        <v>10.723699999999999</v>
      </c>
      <c r="CX107" s="1">
        <f t="shared" si="185"/>
        <v>10.6875</v>
      </c>
      <c r="CY107" s="1">
        <f t="shared" si="188"/>
        <v>10.7105</v>
      </c>
      <c r="CZ107" s="1">
        <f t="shared" si="192"/>
        <v>10.854000000000001</v>
      </c>
    </row>
    <row r="108" spans="1:105" x14ac:dyDescent="0.25">
      <c r="A108">
        <v>2053</v>
      </c>
      <c r="G108">
        <v>3.33</v>
      </c>
      <c r="H108">
        <f t="shared" si="189"/>
        <v>3.7</v>
      </c>
      <c r="I108">
        <v>3.75</v>
      </c>
      <c r="J108">
        <v>3.75</v>
      </c>
      <c r="K108">
        <v>3.75</v>
      </c>
      <c r="L108">
        <v>3.8</v>
      </c>
      <c r="M108">
        <v>3.8</v>
      </c>
      <c r="N108" s="1">
        <f t="shared" si="110"/>
        <v>4.2598000000000003</v>
      </c>
      <c r="O108" s="1">
        <f t="shared" si="113"/>
        <v>4.3736600000000001</v>
      </c>
      <c r="P108" s="1">
        <f t="shared" si="116"/>
        <v>4.4570400000000001</v>
      </c>
      <c r="Q108" s="1">
        <f t="shared" si="119"/>
        <v>4.6351700000000005</v>
      </c>
      <c r="R108" s="1">
        <f t="shared" si="122"/>
        <v>4.9124999999999996</v>
      </c>
      <c r="S108" s="1">
        <f t="shared" si="125"/>
        <v>5.13375</v>
      </c>
      <c r="T108" s="1">
        <f t="shared" si="128"/>
        <v>5.2874999999999996</v>
      </c>
      <c r="U108" s="1">
        <f t="shared" si="131"/>
        <v>5.1559200000000001</v>
      </c>
      <c r="V108" s="1">
        <f t="shared" si="134"/>
        <v>5.1223999999999998</v>
      </c>
      <c r="W108" s="1">
        <f t="shared" si="137"/>
        <v>5.4226000000000001</v>
      </c>
      <c r="X108" s="1">
        <f t="shared" si="140"/>
        <v>5.4205800000000002</v>
      </c>
      <c r="Y108" s="1">
        <f t="shared" si="143"/>
        <v>5.7529200000000005</v>
      </c>
      <c r="Z108" s="1">
        <f t="shared" si="146"/>
        <v>6.2169600000000003</v>
      </c>
      <c r="AA108" s="1">
        <f t="shared" si="149"/>
        <v>6.9887999999999995</v>
      </c>
      <c r="AB108" s="1">
        <f t="shared" si="152"/>
        <v>7.21875</v>
      </c>
      <c r="AC108" s="1">
        <f t="shared" si="155"/>
        <v>7.0301000000000009</v>
      </c>
      <c r="AD108" s="1">
        <f t="shared" si="158"/>
        <v>7.4035500000000001</v>
      </c>
      <c r="AE108" s="1">
        <f t="shared" si="161"/>
        <v>7.8561000000000005</v>
      </c>
      <c r="AF108" s="1">
        <f t="shared" si="164"/>
        <v>6.9660000000000002</v>
      </c>
      <c r="AG108" s="1">
        <f t="shared" si="167"/>
        <v>6.4068299999999994</v>
      </c>
      <c r="AH108" s="1">
        <f t="shared" si="170"/>
        <v>6.7880500000000001</v>
      </c>
      <c r="AI108" s="1">
        <f t="shared" si="173"/>
        <v>6.4428000000000001</v>
      </c>
      <c r="AJ108" s="1">
        <f t="shared" si="177"/>
        <v>7.1097000000000001</v>
      </c>
      <c r="AK108" s="1">
        <f t="shared" si="180"/>
        <v>7.0044000000000004</v>
      </c>
      <c r="AL108" s="1">
        <f t="shared" si="183"/>
        <v>7.6195500000000003</v>
      </c>
      <c r="AM108" s="1">
        <f t="shared" si="186"/>
        <v>8.6110000000000007</v>
      </c>
      <c r="AN108" s="1">
        <f t="shared" si="190"/>
        <v>9.0415500000000009</v>
      </c>
      <c r="AO108" s="1">
        <f t="shared" si="193"/>
        <v>9.571670000000001</v>
      </c>
      <c r="AP108" s="1">
        <f t="shared" ref="AP108:AP139" si="195">25.39*C70</f>
        <v>10.079830000000001</v>
      </c>
      <c r="AQ108" s="1">
        <f t="shared" si="104"/>
        <v>10.0838</v>
      </c>
      <c r="AR108" s="1">
        <f t="shared" si="106"/>
        <v>10.10365</v>
      </c>
      <c r="AS108" s="1">
        <f t="shared" si="108"/>
        <v>10.405370000000001</v>
      </c>
      <c r="AT108" s="1">
        <f t="shared" si="111"/>
        <v>11.15967</v>
      </c>
      <c r="AU108" s="1">
        <f t="shared" si="114"/>
        <v>11.3611</v>
      </c>
      <c r="AV108" s="1">
        <f t="shared" si="117"/>
        <v>11.434899999999999</v>
      </c>
      <c r="AW108" s="1">
        <f t="shared" si="120"/>
        <v>11.541499999999999</v>
      </c>
      <c r="AX108" s="1">
        <f t="shared" si="123"/>
        <v>12.339599999999999</v>
      </c>
      <c r="AY108" s="1">
        <f t="shared" si="126"/>
        <v>13.171199999999999</v>
      </c>
      <c r="AZ108" s="1">
        <f t="shared" si="129"/>
        <v>12.72025</v>
      </c>
      <c r="BA108" s="1">
        <f t="shared" si="132"/>
        <v>13.40025</v>
      </c>
      <c r="BB108" s="1">
        <f t="shared" si="135"/>
        <v>13.9148</v>
      </c>
      <c r="BC108" s="1">
        <f t="shared" si="138"/>
        <v>14.869399999999999</v>
      </c>
      <c r="BD108" s="1">
        <f t="shared" si="141"/>
        <v>14.9511</v>
      </c>
      <c r="BE108" s="1">
        <f t="shared" si="144"/>
        <v>15.873150000000001</v>
      </c>
      <c r="BF108" s="1">
        <f t="shared" si="147"/>
        <v>15.681749999999999</v>
      </c>
      <c r="BG108" s="1">
        <f t="shared" si="150"/>
        <v>16.565999999999999</v>
      </c>
      <c r="BH108" s="1">
        <f t="shared" si="153"/>
        <v>16.508800000000001</v>
      </c>
      <c r="BI108" s="1">
        <f t="shared" si="156"/>
        <v>16.488</v>
      </c>
      <c r="BJ108" s="1">
        <f t="shared" si="159"/>
        <v>16.946999999999999</v>
      </c>
      <c r="BK108" s="1">
        <f t="shared" si="162"/>
        <v>15.838550000000001</v>
      </c>
      <c r="BL108" s="1">
        <f t="shared" si="165"/>
        <v>15.929549999999999</v>
      </c>
      <c r="BM108" s="1">
        <f t="shared" si="168"/>
        <v>15.7918</v>
      </c>
      <c r="BN108" s="1">
        <f t="shared" si="171"/>
        <v>16.546199999999999</v>
      </c>
      <c r="BO108" s="1">
        <f t="shared" si="174"/>
        <v>16.37265</v>
      </c>
      <c r="BP108" s="1">
        <f t="shared" si="178"/>
        <v>16.55865</v>
      </c>
      <c r="BQ108" s="1">
        <f t="shared" si="181"/>
        <v>16.844799999999999</v>
      </c>
      <c r="BR108" s="1">
        <f t="shared" si="184"/>
        <v>16.196200000000001</v>
      </c>
      <c r="BS108" s="1">
        <f t="shared" si="187"/>
        <v>16.368500000000001</v>
      </c>
      <c r="BT108" s="1">
        <f t="shared" si="191"/>
        <v>16.368500000000001</v>
      </c>
      <c r="BU108" s="1">
        <f t="shared" si="194"/>
        <v>16.540800000000001</v>
      </c>
      <c r="BV108" s="1">
        <f t="shared" ref="BV108:BV139" si="196">33.43*C38</f>
        <v>16.213549999999998</v>
      </c>
      <c r="BW108" s="1">
        <f t="shared" si="105"/>
        <v>15.8858</v>
      </c>
      <c r="BX108" s="1">
        <f t="shared" si="107"/>
        <v>15.56775</v>
      </c>
      <c r="BY108" s="1">
        <f t="shared" si="109"/>
        <v>15.255000000000001</v>
      </c>
      <c r="BZ108" s="1">
        <f t="shared" si="112"/>
        <v>15.0909</v>
      </c>
      <c r="CA108" s="1">
        <f t="shared" si="115"/>
        <v>14.7805</v>
      </c>
      <c r="CB108" s="1">
        <f t="shared" si="118"/>
        <v>14.476800000000001</v>
      </c>
      <c r="CC108" s="1">
        <f t="shared" si="121"/>
        <v>14.175000000000001</v>
      </c>
      <c r="CD108" s="1">
        <f t="shared" si="124"/>
        <v>13.886000000000001</v>
      </c>
      <c r="CE108" s="1">
        <f t="shared" si="127"/>
        <v>13.721400000000001</v>
      </c>
      <c r="CF108" s="1">
        <f t="shared" si="130"/>
        <v>13.43425</v>
      </c>
      <c r="CG108" s="1">
        <f t="shared" si="133"/>
        <v>13.150500000000001</v>
      </c>
      <c r="CH108" s="1">
        <f t="shared" si="136"/>
        <v>12.870450000000002</v>
      </c>
      <c r="CI108" s="1">
        <f t="shared" si="139"/>
        <v>12.712499999999999</v>
      </c>
      <c r="CJ108" s="1">
        <f t="shared" si="142"/>
        <v>12.437399999999998</v>
      </c>
      <c r="CK108" s="1">
        <f t="shared" si="145"/>
        <v>12.172750000000001</v>
      </c>
      <c r="CL108" s="1">
        <f t="shared" si="148"/>
        <v>12.01005</v>
      </c>
      <c r="CM108" s="1">
        <f t="shared" si="151"/>
        <v>11.846449999999999</v>
      </c>
      <c r="CN108" s="1">
        <f t="shared" si="154"/>
        <v>11.7852</v>
      </c>
      <c r="CO108" s="1">
        <f t="shared" si="157"/>
        <v>11.712499999999999</v>
      </c>
      <c r="CP108" s="1">
        <f t="shared" si="160"/>
        <v>11.4534</v>
      </c>
      <c r="CQ108" s="1">
        <f t="shared" si="163"/>
        <v>11.283199999999999</v>
      </c>
      <c r="CR108" s="1">
        <f t="shared" si="166"/>
        <v>11.115000000000002</v>
      </c>
      <c r="CS108" s="1">
        <f t="shared" si="169"/>
        <v>11.032350000000001</v>
      </c>
      <c r="CT108" s="1">
        <f t="shared" si="172"/>
        <v>10.860750000000001</v>
      </c>
      <c r="CU108" s="1">
        <f t="shared" si="175"/>
        <v>10.614800000000001</v>
      </c>
      <c r="CV108" s="1">
        <f t="shared" si="179"/>
        <v>10.597999999999999</v>
      </c>
      <c r="CW108" s="1">
        <f t="shared" si="182"/>
        <v>10.576799999999999</v>
      </c>
      <c r="CX108" s="1">
        <f t="shared" si="185"/>
        <v>10.4025</v>
      </c>
      <c r="CY108" s="1">
        <f t="shared" si="188"/>
        <v>10.365</v>
      </c>
      <c r="CZ108" s="1">
        <f t="shared" si="192"/>
        <v>10.385</v>
      </c>
    </row>
    <row r="109" spans="1:105" x14ac:dyDescent="0.25">
      <c r="A109">
        <v>2054</v>
      </c>
      <c r="H109">
        <f t="shared" si="189"/>
        <v>3.7</v>
      </c>
      <c r="I109">
        <v>3.7</v>
      </c>
      <c r="J109">
        <v>3.75</v>
      </c>
      <c r="K109">
        <v>3.75</v>
      </c>
      <c r="L109">
        <v>3.75</v>
      </c>
      <c r="M109">
        <v>3.8</v>
      </c>
      <c r="N109" s="1">
        <f t="shared" si="110"/>
        <v>4.2598000000000003</v>
      </c>
      <c r="O109" s="1">
        <f t="shared" si="113"/>
        <v>4.3851999999999993</v>
      </c>
      <c r="P109" s="1">
        <f t="shared" si="116"/>
        <v>4.4570400000000001</v>
      </c>
      <c r="Q109" s="1">
        <f t="shared" si="119"/>
        <v>4.6351700000000005</v>
      </c>
      <c r="R109" s="1">
        <f t="shared" si="122"/>
        <v>4.9649000000000001</v>
      </c>
      <c r="S109" s="1">
        <f t="shared" si="125"/>
        <v>5.13375</v>
      </c>
      <c r="T109" s="1">
        <f t="shared" si="128"/>
        <v>5.2874999999999996</v>
      </c>
      <c r="U109" s="1">
        <f t="shared" si="131"/>
        <v>5.1150000000000002</v>
      </c>
      <c r="V109" s="1">
        <f t="shared" si="134"/>
        <v>5.09544</v>
      </c>
      <c r="W109" s="1">
        <f t="shared" si="137"/>
        <v>5.4226000000000001</v>
      </c>
      <c r="X109" s="1">
        <f t="shared" si="140"/>
        <v>5.3921999999999999</v>
      </c>
      <c r="Y109" s="1">
        <f t="shared" si="143"/>
        <v>5.7529200000000005</v>
      </c>
      <c r="Z109" s="1">
        <f t="shared" si="146"/>
        <v>6.1845800000000004</v>
      </c>
      <c r="AA109" s="1">
        <f t="shared" si="149"/>
        <v>6.9887999999999995</v>
      </c>
      <c r="AB109" s="1">
        <f t="shared" si="152"/>
        <v>7.2</v>
      </c>
      <c r="AC109" s="1">
        <f t="shared" si="155"/>
        <v>7.0301000000000009</v>
      </c>
      <c r="AD109" s="1">
        <f t="shared" si="158"/>
        <v>7.4035500000000001</v>
      </c>
      <c r="AE109" s="1">
        <f t="shared" si="161"/>
        <v>7.8155000000000001</v>
      </c>
      <c r="AF109" s="1">
        <f t="shared" si="164"/>
        <v>6.9660000000000002</v>
      </c>
      <c r="AG109" s="1">
        <f t="shared" si="167"/>
        <v>6.3738899999999994</v>
      </c>
      <c r="AH109" s="1">
        <f t="shared" si="170"/>
        <v>6.7880500000000001</v>
      </c>
      <c r="AI109" s="1">
        <f t="shared" si="173"/>
        <v>6.4262800000000002</v>
      </c>
      <c r="AJ109" s="1">
        <f t="shared" si="177"/>
        <v>7.1097000000000001</v>
      </c>
      <c r="AK109" s="1">
        <f t="shared" si="180"/>
        <v>7.0044000000000004</v>
      </c>
      <c r="AL109" s="1">
        <f t="shared" si="183"/>
        <v>7.5231000000000003</v>
      </c>
      <c r="AM109" s="1">
        <f t="shared" si="186"/>
        <v>8.6110000000000007</v>
      </c>
      <c r="AN109" s="1">
        <f t="shared" si="190"/>
        <v>9.0415500000000009</v>
      </c>
      <c r="AO109" s="1">
        <f t="shared" si="193"/>
        <v>9.5234500000000004</v>
      </c>
      <c r="AP109" s="1">
        <f t="shared" si="195"/>
        <v>10.079830000000001</v>
      </c>
      <c r="AQ109" s="1">
        <f t="shared" ref="AQ109:AQ140" si="197">25.4*C70</f>
        <v>10.0838</v>
      </c>
      <c r="AR109" s="1">
        <f t="shared" si="106"/>
        <v>10.10365</v>
      </c>
      <c r="AS109" s="1">
        <f t="shared" si="108"/>
        <v>10.405370000000001</v>
      </c>
      <c r="AT109" s="1">
        <f t="shared" si="111"/>
        <v>11.15967</v>
      </c>
      <c r="AU109" s="1">
        <f t="shared" si="114"/>
        <v>11.000870000000001</v>
      </c>
      <c r="AV109" s="1">
        <f t="shared" si="117"/>
        <v>11.434899999999999</v>
      </c>
      <c r="AW109" s="1">
        <f t="shared" si="120"/>
        <v>11.541499999999999</v>
      </c>
      <c r="AX109" s="1">
        <f t="shared" si="123"/>
        <v>12.045799999999998</v>
      </c>
      <c r="AY109" s="1">
        <f t="shared" si="126"/>
        <v>13.171199999999999</v>
      </c>
      <c r="AZ109" s="1">
        <f t="shared" si="129"/>
        <v>12.570599999999999</v>
      </c>
      <c r="BA109" s="1">
        <f t="shared" si="132"/>
        <v>13.40025</v>
      </c>
      <c r="BB109" s="1">
        <f t="shared" si="135"/>
        <v>13.753</v>
      </c>
      <c r="BC109" s="1">
        <f t="shared" si="138"/>
        <v>14.869399999999999</v>
      </c>
      <c r="BD109" s="1">
        <f t="shared" si="141"/>
        <v>14.9511</v>
      </c>
      <c r="BE109" s="1">
        <f t="shared" si="144"/>
        <v>15.690700000000001</v>
      </c>
      <c r="BF109" s="1">
        <f t="shared" si="147"/>
        <v>15.681749999999999</v>
      </c>
      <c r="BG109" s="1">
        <f t="shared" si="150"/>
        <v>16.377749999999999</v>
      </c>
      <c r="BH109" s="1">
        <f t="shared" si="153"/>
        <v>16.508800000000001</v>
      </c>
      <c r="BI109" s="1">
        <f t="shared" si="156"/>
        <v>16.121600000000001</v>
      </c>
      <c r="BJ109" s="1">
        <f t="shared" si="159"/>
        <v>16.946999999999999</v>
      </c>
      <c r="BK109" s="1">
        <f t="shared" si="162"/>
        <v>15.664500000000002</v>
      </c>
      <c r="BL109" s="1">
        <f t="shared" si="165"/>
        <v>15.929549999999999</v>
      </c>
      <c r="BM109" s="1">
        <f t="shared" si="168"/>
        <v>15.620150000000001</v>
      </c>
      <c r="BN109" s="1">
        <f t="shared" si="171"/>
        <v>16.546199999999999</v>
      </c>
      <c r="BO109" s="1">
        <f t="shared" si="174"/>
        <v>16.1966</v>
      </c>
      <c r="BP109" s="1">
        <f t="shared" si="178"/>
        <v>16.55865</v>
      </c>
      <c r="BQ109" s="1">
        <f t="shared" si="181"/>
        <v>16.665600000000001</v>
      </c>
      <c r="BR109" s="1">
        <f t="shared" si="184"/>
        <v>16.196200000000001</v>
      </c>
      <c r="BS109" s="1">
        <f t="shared" si="187"/>
        <v>16.196200000000001</v>
      </c>
      <c r="BT109" s="1">
        <f t="shared" si="191"/>
        <v>16.368500000000001</v>
      </c>
      <c r="BU109" s="1">
        <f t="shared" si="194"/>
        <v>16.368500000000001</v>
      </c>
      <c r="BV109" s="1">
        <f t="shared" si="196"/>
        <v>16.046399999999998</v>
      </c>
      <c r="BW109" s="1">
        <f t="shared" ref="BW109:BW140" si="198">32.42*C38</f>
        <v>15.723700000000001</v>
      </c>
      <c r="BX109" s="1">
        <f t="shared" si="107"/>
        <v>15.410499999999999</v>
      </c>
      <c r="BY109" s="1">
        <f t="shared" si="109"/>
        <v>15.102450000000001</v>
      </c>
      <c r="BZ109" s="1">
        <f t="shared" si="112"/>
        <v>14.795</v>
      </c>
      <c r="CA109" s="1">
        <f t="shared" si="115"/>
        <v>14.637</v>
      </c>
      <c r="CB109" s="1">
        <f t="shared" si="118"/>
        <v>14.3376</v>
      </c>
      <c r="CC109" s="1">
        <f t="shared" si="121"/>
        <v>14.040000000000001</v>
      </c>
      <c r="CD109" s="1">
        <f t="shared" si="124"/>
        <v>13.755000000000001</v>
      </c>
      <c r="CE109" s="1">
        <f t="shared" si="127"/>
        <v>13.467300000000002</v>
      </c>
      <c r="CF109" s="1">
        <f t="shared" si="130"/>
        <v>13.311</v>
      </c>
      <c r="CG109" s="1">
        <f t="shared" si="133"/>
        <v>13.030950000000001</v>
      </c>
      <c r="CH109" s="1">
        <f t="shared" si="136"/>
        <v>12.754500000000002</v>
      </c>
      <c r="CI109" s="1">
        <f t="shared" si="139"/>
        <v>12.487500000000001</v>
      </c>
      <c r="CJ109" s="1">
        <f t="shared" si="142"/>
        <v>12.328299999999999</v>
      </c>
      <c r="CK109" s="1">
        <f t="shared" si="145"/>
        <v>12.0669</v>
      </c>
      <c r="CL109" s="1">
        <f t="shared" si="148"/>
        <v>11.80475</v>
      </c>
      <c r="CM109" s="1">
        <f t="shared" si="151"/>
        <v>11.647349999999999</v>
      </c>
      <c r="CN109" s="1">
        <f t="shared" si="154"/>
        <v>11.4954</v>
      </c>
      <c r="CO109" s="1">
        <f t="shared" si="157"/>
        <v>11.431399999999998</v>
      </c>
      <c r="CP109" s="1">
        <f t="shared" si="160"/>
        <v>11.362500000000001</v>
      </c>
      <c r="CQ109" s="1">
        <f t="shared" si="163"/>
        <v>11.1069</v>
      </c>
      <c r="CR109" s="1">
        <f t="shared" si="166"/>
        <v>10.944000000000001</v>
      </c>
      <c r="CS109" s="1">
        <f t="shared" si="169"/>
        <v>10.7835</v>
      </c>
      <c r="CT109" s="1">
        <f t="shared" si="172"/>
        <v>10.69985</v>
      </c>
      <c r="CU109" s="1">
        <f t="shared" si="175"/>
        <v>10.53675</v>
      </c>
      <c r="CV109" s="1">
        <f t="shared" si="179"/>
        <v>10.295200000000001</v>
      </c>
      <c r="CW109" s="1">
        <f t="shared" si="182"/>
        <v>10.282999999999999</v>
      </c>
      <c r="CX109" s="1">
        <f t="shared" si="185"/>
        <v>10.26</v>
      </c>
      <c r="CY109" s="1">
        <f t="shared" si="188"/>
        <v>10.0886</v>
      </c>
      <c r="CZ109" s="1">
        <f t="shared" si="192"/>
        <v>10.050000000000001</v>
      </c>
    </row>
    <row r="110" spans="1:105" x14ac:dyDescent="0.25">
      <c r="A110">
        <v>2055</v>
      </c>
      <c r="I110">
        <v>3.7</v>
      </c>
      <c r="J110">
        <v>3.7</v>
      </c>
      <c r="K110">
        <v>3.75</v>
      </c>
      <c r="L110">
        <v>3.75</v>
      </c>
      <c r="M110">
        <v>3.75</v>
      </c>
      <c r="N110" s="1">
        <f t="shared" si="110"/>
        <v>4.2598000000000003</v>
      </c>
      <c r="O110" s="1">
        <f t="shared" si="113"/>
        <v>4.3851999999999993</v>
      </c>
      <c r="P110" s="1">
        <f t="shared" si="116"/>
        <v>4.4687999999999999</v>
      </c>
      <c r="Q110" s="1">
        <f t="shared" si="119"/>
        <v>4.6351700000000005</v>
      </c>
      <c r="R110" s="1">
        <f t="shared" si="122"/>
        <v>4.9649000000000001</v>
      </c>
      <c r="S110" s="1">
        <f t="shared" si="125"/>
        <v>5.18851</v>
      </c>
      <c r="T110" s="1">
        <f t="shared" si="128"/>
        <v>5.2874999999999996</v>
      </c>
      <c r="U110" s="1">
        <f t="shared" si="131"/>
        <v>5.1150000000000002</v>
      </c>
      <c r="V110" s="1">
        <f t="shared" si="134"/>
        <v>5.0549999999999997</v>
      </c>
      <c r="W110" s="1">
        <f t="shared" si="137"/>
        <v>5.3940599999999996</v>
      </c>
      <c r="X110" s="1">
        <f t="shared" si="140"/>
        <v>5.3921999999999999</v>
      </c>
      <c r="Y110" s="1">
        <f t="shared" si="143"/>
        <v>5.7228000000000003</v>
      </c>
      <c r="Z110" s="1">
        <f t="shared" si="146"/>
        <v>6.1845800000000004</v>
      </c>
      <c r="AA110" s="1">
        <f t="shared" si="149"/>
        <v>6.9523999999999999</v>
      </c>
      <c r="AB110" s="1">
        <f t="shared" si="152"/>
        <v>7.2</v>
      </c>
      <c r="AC110" s="1">
        <f t="shared" si="155"/>
        <v>7.0118400000000012</v>
      </c>
      <c r="AD110" s="1">
        <f t="shared" si="158"/>
        <v>7.4035500000000001</v>
      </c>
      <c r="AE110" s="1">
        <f t="shared" si="161"/>
        <v>7.8155000000000001</v>
      </c>
      <c r="AF110" s="1">
        <f t="shared" si="164"/>
        <v>6.93</v>
      </c>
      <c r="AG110" s="1">
        <f t="shared" si="167"/>
        <v>6.3738899999999994</v>
      </c>
      <c r="AH110" s="1">
        <f t="shared" si="170"/>
        <v>6.7531499999999998</v>
      </c>
      <c r="AI110" s="1">
        <f t="shared" si="173"/>
        <v>6.4262800000000002</v>
      </c>
      <c r="AJ110" s="1">
        <f t="shared" si="177"/>
        <v>7.0914700000000002</v>
      </c>
      <c r="AK110" s="1">
        <f t="shared" si="180"/>
        <v>7.0044000000000004</v>
      </c>
      <c r="AL110" s="1">
        <f t="shared" si="183"/>
        <v>7.5231000000000003</v>
      </c>
      <c r="AM110" s="1">
        <f t="shared" si="186"/>
        <v>8.5020000000000007</v>
      </c>
      <c r="AN110" s="1">
        <f t="shared" si="190"/>
        <v>9.0415500000000009</v>
      </c>
      <c r="AO110" s="1">
        <f t="shared" si="193"/>
        <v>9.5234500000000004</v>
      </c>
      <c r="AP110" s="1">
        <f t="shared" si="195"/>
        <v>10.02905</v>
      </c>
      <c r="AQ110" s="1">
        <f t="shared" si="197"/>
        <v>10.0838</v>
      </c>
      <c r="AR110" s="1">
        <f t="shared" ref="AR110:AR141" si="199">25.45*C70</f>
        <v>10.10365</v>
      </c>
      <c r="AS110" s="1">
        <f t="shared" si="108"/>
        <v>10.405370000000001</v>
      </c>
      <c r="AT110" s="1">
        <f t="shared" si="111"/>
        <v>11.15967</v>
      </c>
      <c r="AU110" s="1">
        <f t="shared" si="114"/>
        <v>11.000870000000001</v>
      </c>
      <c r="AV110" s="1">
        <f t="shared" si="117"/>
        <v>11.072330000000001</v>
      </c>
      <c r="AW110" s="1">
        <f t="shared" si="120"/>
        <v>11.541499999999999</v>
      </c>
      <c r="AX110" s="1">
        <f t="shared" si="123"/>
        <v>12.045799999999998</v>
      </c>
      <c r="AY110" s="1">
        <f t="shared" si="126"/>
        <v>12.8576</v>
      </c>
      <c r="AZ110" s="1">
        <f t="shared" si="129"/>
        <v>12.570599999999999</v>
      </c>
      <c r="BA110" s="1">
        <f t="shared" si="132"/>
        <v>13.242599999999999</v>
      </c>
      <c r="BB110" s="1">
        <f t="shared" si="135"/>
        <v>13.753</v>
      </c>
      <c r="BC110" s="1">
        <f t="shared" si="138"/>
        <v>14.696499999999999</v>
      </c>
      <c r="BD110" s="1">
        <f t="shared" si="141"/>
        <v>14.9511</v>
      </c>
      <c r="BE110" s="1">
        <f t="shared" si="144"/>
        <v>15.690700000000001</v>
      </c>
      <c r="BF110" s="1">
        <f t="shared" si="147"/>
        <v>15.501499999999998</v>
      </c>
      <c r="BG110" s="1">
        <f t="shared" si="150"/>
        <v>16.377749999999999</v>
      </c>
      <c r="BH110" s="1">
        <f t="shared" si="153"/>
        <v>16.321200000000001</v>
      </c>
      <c r="BI110" s="1">
        <f t="shared" si="156"/>
        <v>16.121600000000001</v>
      </c>
      <c r="BJ110" s="1">
        <f t="shared" si="159"/>
        <v>16.570399999999999</v>
      </c>
      <c r="BK110" s="1">
        <f t="shared" si="162"/>
        <v>15.664500000000002</v>
      </c>
      <c r="BL110" s="1">
        <f t="shared" si="165"/>
        <v>15.7545</v>
      </c>
      <c r="BM110" s="1">
        <f t="shared" si="168"/>
        <v>15.620150000000001</v>
      </c>
      <c r="BN110" s="1">
        <f t="shared" si="171"/>
        <v>16.366350000000001</v>
      </c>
      <c r="BO110" s="1">
        <f t="shared" si="174"/>
        <v>16.1966</v>
      </c>
      <c r="BP110" s="1">
        <f t="shared" si="178"/>
        <v>16.380600000000001</v>
      </c>
      <c r="BQ110" s="1">
        <f t="shared" si="181"/>
        <v>16.665600000000001</v>
      </c>
      <c r="BR110" s="1">
        <f t="shared" si="184"/>
        <v>16.023900000000001</v>
      </c>
      <c r="BS110" s="1">
        <f t="shared" si="187"/>
        <v>16.196200000000001</v>
      </c>
      <c r="BT110" s="1">
        <f t="shared" si="191"/>
        <v>16.196200000000001</v>
      </c>
      <c r="BU110" s="1">
        <f t="shared" si="194"/>
        <v>16.368500000000001</v>
      </c>
      <c r="BV110" s="1">
        <f t="shared" si="196"/>
        <v>15.879249999999999</v>
      </c>
      <c r="BW110" s="1">
        <f t="shared" si="198"/>
        <v>15.5616</v>
      </c>
      <c r="BX110" s="1">
        <f t="shared" ref="BX110:BX141" si="200">31.45*C38</f>
        <v>15.25325</v>
      </c>
      <c r="BY110" s="1">
        <f t="shared" si="109"/>
        <v>14.949900000000001</v>
      </c>
      <c r="BZ110" s="1">
        <f t="shared" si="112"/>
        <v>14.64705</v>
      </c>
      <c r="CA110" s="1">
        <f t="shared" si="115"/>
        <v>14.35</v>
      </c>
      <c r="CB110" s="1">
        <f t="shared" si="118"/>
        <v>14.198399999999999</v>
      </c>
      <c r="CC110" s="1">
        <f t="shared" si="121"/>
        <v>13.905000000000001</v>
      </c>
      <c r="CD110" s="1">
        <f t="shared" si="124"/>
        <v>13.624000000000001</v>
      </c>
      <c r="CE110" s="1">
        <f t="shared" si="127"/>
        <v>13.340250000000001</v>
      </c>
      <c r="CF110" s="1">
        <f t="shared" si="130"/>
        <v>13.064500000000001</v>
      </c>
      <c r="CG110" s="1">
        <f t="shared" si="133"/>
        <v>12.9114</v>
      </c>
      <c r="CH110" s="1">
        <f t="shared" si="136"/>
        <v>12.638550000000002</v>
      </c>
      <c r="CI110" s="1">
        <f t="shared" si="139"/>
        <v>12.375000000000002</v>
      </c>
      <c r="CJ110" s="1">
        <f t="shared" si="142"/>
        <v>12.110100000000001</v>
      </c>
      <c r="CK110" s="1">
        <f t="shared" si="145"/>
        <v>11.96105</v>
      </c>
      <c r="CL110" s="1">
        <f t="shared" si="148"/>
        <v>11.7021</v>
      </c>
      <c r="CM110" s="1">
        <f t="shared" si="151"/>
        <v>11.44825</v>
      </c>
      <c r="CN110" s="1">
        <f t="shared" si="154"/>
        <v>11.302199999999999</v>
      </c>
      <c r="CO110" s="1">
        <f t="shared" si="157"/>
        <v>11.150299999999998</v>
      </c>
      <c r="CP110" s="1">
        <f t="shared" si="160"/>
        <v>11.0898</v>
      </c>
      <c r="CQ110" s="1">
        <f t="shared" si="163"/>
        <v>11.018749999999999</v>
      </c>
      <c r="CR110" s="1">
        <f t="shared" si="166"/>
        <v>10.773000000000001</v>
      </c>
      <c r="CS110" s="1">
        <f t="shared" si="169"/>
        <v>10.617599999999999</v>
      </c>
      <c r="CT110" s="1">
        <f t="shared" si="172"/>
        <v>10.458500000000001</v>
      </c>
      <c r="CU110" s="1">
        <f t="shared" si="175"/>
        <v>10.380650000000001</v>
      </c>
      <c r="CV110" s="1">
        <f t="shared" si="179"/>
        <v>10.219500000000002</v>
      </c>
      <c r="CW110" s="1">
        <f t="shared" si="182"/>
        <v>9.9892000000000003</v>
      </c>
      <c r="CX110" s="1">
        <f t="shared" si="185"/>
        <v>9.9749999999999996</v>
      </c>
      <c r="CY110" s="1">
        <f t="shared" si="188"/>
        <v>9.9504000000000001</v>
      </c>
      <c r="CZ110" s="1">
        <f t="shared" si="192"/>
        <v>9.782</v>
      </c>
    </row>
    <row r="111" spans="1:105" x14ac:dyDescent="0.25">
      <c r="A111">
        <v>2056</v>
      </c>
      <c r="J111">
        <v>3.7</v>
      </c>
      <c r="K111">
        <v>3.7</v>
      </c>
      <c r="L111">
        <v>3.75</v>
      </c>
      <c r="M111">
        <v>3.75</v>
      </c>
      <c r="N111" s="1">
        <f t="shared" si="110"/>
        <v>4.2037500000000003</v>
      </c>
      <c r="O111" s="1">
        <f t="shared" si="113"/>
        <v>4.3851999999999993</v>
      </c>
      <c r="P111" s="1">
        <f t="shared" si="116"/>
        <v>4.4687999999999999</v>
      </c>
      <c r="Q111" s="1">
        <f t="shared" si="119"/>
        <v>4.6474000000000002</v>
      </c>
      <c r="R111" s="1">
        <f t="shared" si="122"/>
        <v>4.9649000000000001</v>
      </c>
      <c r="S111" s="1">
        <f t="shared" si="125"/>
        <v>5.18851</v>
      </c>
      <c r="T111" s="1">
        <f t="shared" si="128"/>
        <v>5.3438999999999997</v>
      </c>
      <c r="U111" s="1">
        <f t="shared" si="131"/>
        <v>5.1150000000000002</v>
      </c>
      <c r="V111" s="1">
        <f t="shared" si="134"/>
        <v>5.0549999999999997</v>
      </c>
      <c r="W111" s="1">
        <f t="shared" si="137"/>
        <v>5.3512500000000003</v>
      </c>
      <c r="X111" s="1">
        <f t="shared" si="140"/>
        <v>5.3638199999999996</v>
      </c>
      <c r="Y111" s="1">
        <f t="shared" si="143"/>
        <v>5.7228000000000003</v>
      </c>
      <c r="Z111" s="1">
        <f t="shared" si="146"/>
        <v>6.1522000000000006</v>
      </c>
      <c r="AA111" s="1">
        <f t="shared" si="149"/>
        <v>6.9523999999999999</v>
      </c>
      <c r="AB111" s="1">
        <f t="shared" si="152"/>
        <v>7.1625000000000005</v>
      </c>
      <c r="AC111" s="1">
        <f t="shared" si="155"/>
        <v>7.0118400000000012</v>
      </c>
      <c r="AD111" s="1">
        <f t="shared" si="158"/>
        <v>7.3843200000000007</v>
      </c>
      <c r="AE111" s="1">
        <f t="shared" si="161"/>
        <v>7.8155000000000001</v>
      </c>
      <c r="AF111" s="1">
        <f t="shared" si="164"/>
        <v>6.93</v>
      </c>
      <c r="AG111" s="1">
        <f t="shared" si="167"/>
        <v>6.3409499999999994</v>
      </c>
      <c r="AH111" s="1">
        <f t="shared" si="170"/>
        <v>6.7531499999999998</v>
      </c>
      <c r="AI111" s="1">
        <f t="shared" si="173"/>
        <v>6.3932399999999996</v>
      </c>
      <c r="AJ111" s="1">
        <f t="shared" si="177"/>
        <v>7.0914700000000002</v>
      </c>
      <c r="AK111" s="1">
        <f t="shared" si="180"/>
        <v>6.9864400000000009</v>
      </c>
      <c r="AL111" s="1">
        <f t="shared" si="183"/>
        <v>7.5231000000000003</v>
      </c>
      <c r="AM111" s="1">
        <f t="shared" si="186"/>
        <v>8.5020000000000007</v>
      </c>
      <c r="AN111" s="1">
        <f t="shared" si="190"/>
        <v>8.9271000000000011</v>
      </c>
      <c r="AO111" s="1">
        <f t="shared" si="193"/>
        <v>9.5234500000000004</v>
      </c>
      <c r="AP111" s="1">
        <f t="shared" si="195"/>
        <v>10.02905</v>
      </c>
      <c r="AQ111" s="1">
        <f t="shared" si="197"/>
        <v>10.032999999999999</v>
      </c>
      <c r="AR111" s="1">
        <f t="shared" si="199"/>
        <v>10.10365</v>
      </c>
      <c r="AS111" s="1">
        <f t="shared" ref="AS111:AS142" si="201">26.21*C70</f>
        <v>10.405370000000001</v>
      </c>
      <c r="AT111" s="1">
        <f t="shared" si="111"/>
        <v>11.15967</v>
      </c>
      <c r="AU111" s="1">
        <f t="shared" si="114"/>
        <v>11.000870000000001</v>
      </c>
      <c r="AV111" s="1">
        <f t="shared" si="117"/>
        <v>11.072330000000001</v>
      </c>
      <c r="AW111" s="1">
        <f t="shared" si="120"/>
        <v>11.175549999999999</v>
      </c>
      <c r="AX111" s="1">
        <f t="shared" si="123"/>
        <v>12.045799999999998</v>
      </c>
      <c r="AY111" s="1">
        <f t="shared" si="126"/>
        <v>12.8576</v>
      </c>
      <c r="AZ111" s="1">
        <f t="shared" si="129"/>
        <v>12.271299999999998</v>
      </c>
      <c r="BA111" s="1">
        <f t="shared" si="132"/>
        <v>13.242599999999999</v>
      </c>
      <c r="BB111" s="1">
        <f t="shared" si="135"/>
        <v>13.591199999999999</v>
      </c>
      <c r="BC111" s="1">
        <f t="shared" si="138"/>
        <v>14.696499999999999</v>
      </c>
      <c r="BD111" s="1">
        <f t="shared" si="141"/>
        <v>14.77725</v>
      </c>
      <c r="BE111" s="1">
        <f t="shared" si="144"/>
        <v>15.690700000000001</v>
      </c>
      <c r="BF111" s="1">
        <f t="shared" si="147"/>
        <v>15.501499999999998</v>
      </c>
      <c r="BG111" s="1">
        <f t="shared" si="150"/>
        <v>16.189499999999999</v>
      </c>
      <c r="BH111" s="1">
        <f t="shared" si="153"/>
        <v>16.321200000000001</v>
      </c>
      <c r="BI111" s="1">
        <f t="shared" si="156"/>
        <v>15.9384</v>
      </c>
      <c r="BJ111" s="1">
        <f t="shared" si="159"/>
        <v>16.570399999999999</v>
      </c>
      <c r="BK111" s="1">
        <f t="shared" si="162"/>
        <v>15.316400000000002</v>
      </c>
      <c r="BL111" s="1">
        <f t="shared" si="165"/>
        <v>15.7545</v>
      </c>
      <c r="BM111" s="1">
        <f t="shared" si="168"/>
        <v>15.448499999999999</v>
      </c>
      <c r="BN111" s="1">
        <f t="shared" si="171"/>
        <v>16.366350000000001</v>
      </c>
      <c r="BO111" s="1">
        <f t="shared" si="174"/>
        <v>16.02055</v>
      </c>
      <c r="BP111" s="1">
        <f t="shared" si="178"/>
        <v>16.380600000000001</v>
      </c>
      <c r="BQ111" s="1">
        <f t="shared" si="181"/>
        <v>16.486400000000003</v>
      </c>
      <c r="BR111" s="1">
        <f t="shared" si="184"/>
        <v>16.023900000000001</v>
      </c>
      <c r="BS111" s="1">
        <f t="shared" si="187"/>
        <v>16.023900000000001</v>
      </c>
      <c r="BT111" s="1">
        <f t="shared" si="191"/>
        <v>16.196200000000001</v>
      </c>
      <c r="BU111" s="1">
        <f t="shared" si="194"/>
        <v>16.196200000000001</v>
      </c>
      <c r="BV111" s="1">
        <f t="shared" si="196"/>
        <v>15.879249999999999</v>
      </c>
      <c r="BW111" s="1">
        <f t="shared" si="198"/>
        <v>15.3995</v>
      </c>
      <c r="BX111" s="1">
        <f t="shared" si="200"/>
        <v>15.095999999999998</v>
      </c>
      <c r="BY111" s="1">
        <f t="shared" ref="BY111:BY142" si="202">30.51*C38</f>
        <v>14.79735</v>
      </c>
      <c r="BZ111" s="1">
        <f t="shared" si="112"/>
        <v>14.4991</v>
      </c>
      <c r="CA111" s="1">
        <f t="shared" si="115"/>
        <v>14.2065</v>
      </c>
      <c r="CB111" s="1">
        <f t="shared" si="118"/>
        <v>13.92</v>
      </c>
      <c r="CC111" s="1">
        <f t="shared" si="121"/>
        <v>13.77</v>
      </c>
      <c r="CD111" s="1">
        <f t="shared" si="124"/>
        <v>13.493</v>
      </c>
      <c r="CE111" s="1">
        <f t="shared" si="127"/>
        <v>13.213200000000001</v>
      </c>
      <c r="CF111" s="1">
        <f t="shared" si="130"/>
        <v>12.94125</v>
      </c>
      <c r="CG111" s="1">
        <f t="shared" si="133"/>
        <v>12.6723</v>
      </c>
      <c r="CH111" s="1">
        <f t="shared" si="136"/>
        <v>12.522600000000002</v>
      </c>
      <c r="CI111" s="1">
        <f t="shared" si="139"/>
        <v>12.262500000000001</v>
      </c>
      <c r="CJ111" s="1">
        <f t="shared" si="142"/>
        <v>12.001000000000001</v>
      </c>
      <c r="CK111" s="1">
        <f t="shared" si="145"/>
        <v>11.749350000000002</v>
      </c>
      <c r="CL111" s="1">
        <f t="shared" si="148"/>
        <v>11.599449999999999</v>
      </c>
      <c r="CM111" s="1">
        <f t="shared" si="151"/>
        <v>11.348699999999999</v>
      </c>
      <c r="CN111" s="1">
        <f t="shared" si="154"/>
        <v>11.109</v>
      </c>
      <c r="CO111" s="1">
        <f t="shared" si="157"/>
        <v>10.962899999999998</v>
      </c>
      <c r="CP111" s="1">
        <f t="shared" si="160"/>
        <v>10.8171</v>
      </c>
      <c r="CQ111" s="1">
        <f t="shared" si="163"/>
        <v>10.754299999999999</v>
      </c>
      <c r="CR111" s="1">
        <f t="shared" si="166"/>
        <v>10.6875</v>
      </c>
      <c r="CS111" s="1">
        <f t="shared" si="169"/>
        <v>10.451700000000001</v>
      </c>
      <c r="CT111" s="1">
        <f t="shared" si="172"/>
        <v>10.297600000000001</v>
      </c>
      <c r="CU111" s="1">
        <f t="shared" si="175"/>
        <v>10.1465</v>
      </c>
      <c r="CV111" s="1">
        <f t="shared" si="179"/>
        <v>10.068100000000001</v>
      </c>
      <c r="CW111" s="1">
        <f t="shared" si="182"/>
        <v>9.915750000000001</v>
      </c>
      <c r="CX111" s="1">
        <f t="shared" si="185"/>
        <v>9.6900000000000013</v>
      </c>
      <c r="CY111" s="1">
        <f t="shared" si="188"/>
        <v>9.6739999999999995</v>
      </c>
      <c r="CZ111" s="1">
        <f t="shared" si="192"/>
        <v>9.6479999999999997</v>
      </c>
    </row>
    <row r="112" spans="1:105" x14ac:dyDescent="0.25">
      <c r="A112">
        <v>2057</v>
      </c>
      <c r="K112">
        <v>3.7</v>
      </c>
      <c r="L112">
        <v>3.7</v>
      </c>
      <c r="M112">
        <v>3.75</v>
      </c>
      <c r="N112" s="1">
        <f t="shared" ref="N112:N143" si="203">11.21*C102</f>
        <v>4.2037500000000003</v>
      </c>
      <c r="O112" s="1">
        <f t="shared" si="113"/>
        <v>4.3274999999999997</v>
      </c>
      <c r="P112" s="1">
        <f t="shared" si="116"/>
        <v>4.4687999999999999</v>
      </c>
      <c r="Q112" s="1">
        <f t="shared" si="119"/>
        <v>4.6474000000000002</v>
      </c>
      <c r="R112" s="1">
        <f t="shared" si="122"/>
        <v>4.9779999999999998</v>
      </c>
      <c r="S112" s="1">
        <f t="shared" si="125"/>
        <v>5.18851</v>
      </c>
      <c r="T112" s="1">
        <f t="shared" si="128"/>
        <v>5.3438999999999997</v>
      </c>
      <c r="U112" s="1">
        <f t="shared" si="131"/>
        <v>5.1695600000000006</v>
      </c>
      <c r="V112" s="1">
        <f t="shared" si="134"/>
        <v>5.0549999999999997</v>
      </c>
      <c r="W112" s="1">
        <f t="shared" si="137"/>
        <v>5.3512500000000003</v>
      </c>
      <c r="X112" s="1">
        <f t="shared" si="140"/>
        <v>5.32125</v>
      </c>
      <c r="Y112" s="1">
        <f t="shared" si="143"/>
        <v>5.6926800000000002</v>
      </c>
      <c r="Z112" s="1">
        <f t="shared" si="146"/>
        <v>6.1522000000000006</v>
      </c>
      <c r="AA112" s="1">
        <f t="shared" si="149"/>
        <v>6.9159999999999995</v>
      </c>
      <c r="AB112" s="1">
        <f t="shared" si="152"/>
        <v>7.1625000000000005</v>
      </c>
      <c r="AC112" s="1">
        <f t="shared" si="155"/>
        <v>6.9753200000000009</v>
      </c>
      <c r="AD112" s="1">
        <f t="shared" si="158"/>
        <v>7.3843200000000007</v>
      </c>
      <c r="AE112" s="1">
        <f t="shared" si="161"/>
        <v>7.7952000000000004</v>
      </c>
      <c r="AF112" s="1">
        <f t="shared" si="164"/>
        <v>6.93</v>
      </c>
      <c r="AG112" s="1">
        <f t="shared" si="167"/>
        <v>6.3409499999999994</v>
      </c>
      <c r="AH112" s="1">
        <f t="shared" si="170"/>
        <v>6.7182500000000003</v>
      </c>
      <c r="AI112" s="1">
        <f t="shared" si="173"/>
        <v>6.3932399999999996</v>
      </c>
      <c r="AJ112" s="1">
        <f t="shared" si="177"/>
        <v>7.0550100000000002</v>
      </c>
      <c r="AK112" s="1">
        <f t="shared" si="180"/>
        <v>6.9864400000000009</v>
      </c>
      <c r="AL112" s="1">
        <f t="shared" si="183"/>
        <v>7.5038099999999996</v>
      </c>
      <c r="AM112" s="1">
        <f t="shared" si="186"/>
        <v>8.5020000000000007</v>
      </c>
      <c r="AN112" s="1">
        <f t="shared" si="190"/>
        <v>8.9271000000000011</v>
      </c>
      <c r="AO112" s="1">
        <f t="shared" si="193"/>
        <v>9.4029000000000007</v>
      </c>
      <c r="AP112" s="1">
        <f t="shared" si="195"/>
        <v>10.02905</v>
      </c>
      <c r="AQ112" s="1">
        <f t="shared" si="197"/>
        <v>10.032999999999999</v>
      </c>
      <c r="AR112" s="1">
        <f t="shared" si="199"/>
        <v>10.05275</v>
      </c>
      <c r="AS112" s="1">
        <f t="shared" si="201"/>
        <v>10.405370000000001</v>
      </c>
      <c r="AT112" s="1">
        <f t="shared" ref="AT112:AT143" si="204">28.11*C70</f>
        <v>11.15967</v>
      </c>
      <c r="AU112" s="1">
        <f t="shared" si="114"/>
        <v>11.000870000000001</v>
      </c>
      <c r="AV112" s="1">
        <f t="shared" si="117"/>
        <v>11.072330000000001</v>
      </c>
      <c r="AW112" s="1">
        <f t="shared" si="120"/>
        <v>11.175549999999999</v>
      </c>
      <c r="AX112" s="1">
        <f t="shared" si="123"/>
        <v>11.66386</v>
      </c>
      <c r="AY112" s="1">
        <f t="shared" si="126"/>
        <v>12.8576</v>
      </c>
      <c r="AZ112" s="1">
        <f t="shared" si="129"/>
        <v>12.271299999999998</v>
      </c>
      <c r="BA112" s="1">
        <f t="shared" si="132"/>
        <v>12.927299999999999</v>
      </c>
      <c r="BB112" s="1">
        <f t="shared" si="135"/>
        <v>13.591199999999999</v>
      </c>
      <c r="BC112" s="1">
        <f t="shared" si="138"/>
        <v>14.523599999999998</v>
      </c>
      <c r="BD112" s="1">
        <f t="shared" si="141"/>
        <v>14.77725</v>
      </c>
      <c r="BE112" s="1">
        <f t="shared" si="144"/>
        <v>15.50825</v>
      </c>
      <c r="BF112" s="1">
        <f t="shared" si="147"/>
        <v>15.501499999999998</v>
      </c>
      <c r="BG112" s="1">
        <f t="shared" si="150"/>
        <v>16.189499999999999</v>
      </c>
      <c r="BH112" s="1">
        <f t="shared" si="153"/>
        <v>16.133600000000001</v>
      </c>
      <c r="BI112" s="1">
        <f t="shared" si="156"/>
        <v>15.9384</v>
      </c>
      <c r="BJ112" s="1">
        <f t="shared" si="159"/>
        <v>16.382099999999998</v>
      </c>
      <c r="BK112" s="1">
        <f t="shared" si="162"/>
        <v>15.316400000000002</v>
      </c>
      <c r="BL112" s="1">
        <f t="shared" si="165"/>
        <v>15.404399999999999</v>
      </c>
      <c r="BM112" s="1">
        <f t="shared" si="168"/>
        <v>15.448499999999999</v>
      </c>
      <c r="BN112" s="1">
        <f t="shared" si="171"/>
        <v>16.186499999999999</v>
      </c>
      <c r="BO112" s="1">
        <f t="shared" si="174"/>
        <v>16.02055</v>
      </c>
      <c r="BP112" s="1">
        <f t="shared" si="178"/>
        <v>16.202549999999999</v>
      </c>
      <c r="BQ112" s="1">
        <f t="shared" si="181"/>
        <v>16.486400000000003</v>
      </c>
      <c r="BR112" s="1">
        <f t="shared" si="184"/>
        <v>15.851600000000001</v>
      </c>
      <c r="BS112" s="1">
        <f t="shared" si="187"/>
        <v>16.023900000000001</v>
      </c>
      <c r="BT112" s="1">
        <f t="shared" si="191"/>
        <v>16.023900000000001</v>
      </c>
      <c r="BU112" s="1">
        <f t="shared" si="194"/>
        <v>16.196200000000001</v>
      </c>
      <c r="BV112" s="1">
        <f t="shared" si="196"/>
        <v>15.7121</v>
      </c>
      <c r="BW112" s="1">
        <f t="shared" si="198"/>
        <v>15.3995</v>
      </c>
      <c r="BX112" s="1">
        <f t="shared" si="200"/>
        <v>14.938749999999999</v>
      </c>
      <c r="BY112" s="1">
        <f t="shared" si="202"/>
        <v>14.6448</v>
      </c>
      <c r="BZ112" s="1">
        <f t="shared" ref="BZ112:BZ143" si="205">29.59*C38</f>
        <v>14.351149999999999</v>
      </c>
      <c r="CA112" s="1">
        <f t="shared" si="115"/>
        <v>14.062999999999999</v>
      </c>
      <c r="CB112" s="1">
        <f t="shared" si="118"/>
        <v>13.780799999999999</v>
      </c>
      <c r="CC112" s="1">
        <f t="shared" si="121"/>
        <v>13.5</v>
      </c>
      <c r="CD112" s="1">
        <f t="shared" si="124"/>
        <v>13.362</v>
      </c>
      <c r="CE112" s="1">
        <f t="shared" si="127"/>
        <v>13.08615</v>
      </c>
      <c r="CF112" s="1">
        <f t="shared" si="130"/>
        <v>12.818</v>
      </c>
      <c r="CG112" s="1">
        <f t="shared" si="133"/>
        <v>12.552750000000001</v>
      </c>
      <c r="CH112" s="1">
        <f t="shared" si="136"/>
        <v>12.290700000000001</v>
      </c>
      <c r="CI112" s="1">
        <f t="shared" si="139"/>
        <v>12.15</v>
      </c>
      <c r="CJ112" s="1">
        <f t="shared" si="142"/>
        <v>11.891900000000001</v>
      </c>
      <c r="CK112" s="1">
        <f t="shared" si="145"/>
        <v>11.643500000000001</v>
      </c>
      <c r="CL112" s="1">
        <f t="shared" si="148"/>
        <v>11.394150000000002</v>
      </c>
      <c r="CM112" s="1">
        <f t="shared" si="151"/>
        <v>11.249149999999998</v>
      </c>
      <c r="CN112" s="1">
        <f t="shared" si="154"/>
        <v>11.0124</v>
      </c>
      <c r="CO112" s="1">
        <f t="shared" si="157"/>
        <v>10.775499999999997</v>
      </c>
      <c r="CP112" s="1">
        <f t="shared" si="160"/>
        <v>10.635299999999999</v>
      </c>
      <c r="CQ112" s="1">
        <f t="shared" si="163"/>
        <v>10.489849999999999</v>
      </c>
      <c r="CR112" s="1">
        <f t="shared" si="166"/>
        <v>10.431000000000001</v>
      </c>
      <c r="CS112" s="1">
        <f t="shared" si="169"/>
        <v>10.36875</v>
      </c>
      <c r="CT112" s="1">
        <f t="shared" si="172"/>
        <v>10.136699999999999</v>
      </c>
      <c r="CU112" s="1">
        <f t="shared" si="175"/>
        <v>9.9903999999999993</v>
      </c>
      <c r="CV112" s="1">
        <f t="shared" si="179"/>
        <v>9.8410000000000011</v>
      </c>
      <c r="CW112" s="1">
        <f t="shared" si="182"/>
        <v>9.7688500000000005</v>
      </c>
      <c r="CX112" s="1">
        <f t="shared" si="185"/>
        <v>9.6187500000000004</v>
      </c>
      <c r="CY112" s="1">
        <f t="shared" si="188"/>
        <v>9.3976000000000006</v>
      </c>
      <c r="CZ112" s="1">
        <f t="shared" si="192"/>
        <v>9.379999999999999</v>
      </c>
    </row>
    <row r="113" spans="1:104" x14ac:dyDescent="0.25">
      <c r="A113">
        <v>2058</v>
      </c>
      <c r="L113">
        <v>3.7</v>
      </c>
      <c r="M113">
        <v>3.7</v>
      </c>
      <c r="N113" s="1">
        <f t="shared" si="203"/>
        <v>4.2037500000000003</v>
      </c>
      <c r="O113" s="1">
        <f t="shared" ref="O113:O144" si="206">11.54*C102</f>
        <v>4.3274999999999997</v>
      </c>
      <c r="P113" s="1">
        <f t="shared" si="116"/>
        <v>4.41</v>
      </c>
      <c r="Q113" s="1">
        <f t="shared" si="119"/>
        <v>4.6474000000000002</v>
      </c>
      <c r="R113" s="1">
        <f t="shared" si="122"/>
        <v>4.9779999999999998</v>
      </c>
      <c r="S113" s="1">
        <f t="shared" si="125"/>
        <v>5.2021999999999995</v>
      </c>
      <c r="T113" s="1">
        <f t="shared" si="128"/>
        <v>5.3438999999999997</v>
      </c>
      <c r="U113" s="1">
        <f t="shared" si="131"/>
        <v>5.1695600000000006</v>
      </c>
      <c r="V113" s="1">
        <f t="shared" si="134"/>
        <v>5.1089200000000003</v>
      </c>
      <c r="W113" s="1">
        <f t="shared" si="137"/>
        <v>5.3512500000000003</v>
      </c>
      <c r="X113" s="1">
        <f t="shared" si="140"/>
        <v>5.32125</v>
      </c>
      <c r="Y113" s="1">
        <f t="shared" si="143"/>
        <v>5.6475</v>
      </c>
      <c r="Z113" s="1">
        <f t="shared" si="146"/>
        <v>6.1198200000000007</v>
      </c>
      <c r="AA113" s="1">
        <f t="shared" si="149"/>
        <v>6.9159999999999995</v>
      </c>
      <c r="AB113" s="1">
        <f t="shared" si="152"/>
        <v>7.125</v>
      </c>
      <c r="AC113" s="1">
        <f t="shared" si="155"/>
        <v>6.9753200000000009</v>
      </c>
      <c r="AD113" s="1">
        <f t="shared" si="158"/>
        <v>7.3458600000000001</v>
      </c>
      <c r="AE113" s="1">
        <f t="shared" si="161"/>
        <v>7.7952000000000004</v>
      </c>
      <c r="AF113" s="1">
        <f t="shared" si="164"/>
        <v>6.9119999999999999</v>
      </c>
      <c r="AG113" s="1">
        <f t="shared" si="167"/>
        <v>6.3409499999999994</v>
      </c>
      <c r="AH113" s="1">
        <f t="shared" si="170"/>
        <v>6.7182500000000003</v>
      </c>
      <c r="AI113" s="1">
        <f t="shared" si="173"/>
        <v>6.3601999999999999</v>
      </c>
      <c r="AJ113" s="1">
        <f t="shared" si="177"/>
        <v>7.0550100000000002</v>
      </c>
      <c r="AK113" s="1">
        <f t="shared" si="180"/>
        <v>6.9505200000000009</v>
      </c>
      <c r="AL113" s="1">
        <f t="shared" si="183"/>
        <v>7.5038099999999996</v>
      </c>
      <c r="AM113" s="1">
        <f t="shared" si="186"/>
        <v>8.4802</v>
      </c>
      <c r="AN113" s="1">
        <f t="shared" si="190"/>
        <v>8.9271000000000011</v>
      </c>
      <c r="AO113" s="1">
        <f t="shared" si="193"/>
        <v>9.4029000000000007</v>
      </c>
      <c r="AP113" s="1">
        <f t="shared" si="195"/>
        <v>9.9021000000000008</v>
      </c>
      <c r="AQ113" s="1">
        <f t="shared" si="197"/>
        <v>10.032999999999999</v>
      </c>
      <c r="AR113" s="1">
        <f t="shared" si="199"/>
        <v>10.05275</v>
      </c>
      <c r="AS113" s="1">
        <f t="shared" si="201"/>
        <v>10.352950000000002</v>
      </c>
      <c r="AT113" s="1">
        <f t="shared" si="204"/>
        <v>11.15967</v>
      </c>
      <c r="AU113" s="1">
        <f t="shared" ref="AU113:AU144" si="207">27.71*C70</f>
        <v>11.000870000000001</v>
      </c>
      <c r="AV113" s="1">
        <f t="shared" si="117"/>
        <v>11.072330000000001</v>
      </c>
      <c r="AW113" s="1">
        <f t="shared" si="120"/>
        <v>11.175549999999999</v>
      </c>
      <c r="AX113" s="1">
        <f t="shared" si="123"/>
        <v>11.66386</v>
      </c>
      <c r="AY113" s="1">
        <f t="shared" si="126"/>
        <v>12.449920000000001</v>
      </c>
      <c r="AZ113" s="1">
        <f t="shared" si="129"/>
        <v>12.271299999999998</v>
      </c>
      <c r="BA113" s="1">
        <f t="shared" si="132"/>
        <v>12.927299999999999</v>
      </c>
      <c r="BB113" s="1">
        <f t="shared" si="135"/>
        <v>13.2676</v>
      </c>
      <c r="BC113" s="1">
        <f t="shared" si="138"/>
        <v>14.523599999999998</v>
      </c>
      <c r="BD113" s="1">
        <f t="shared" si="141"/>
        <v>14.603400000000001</v>
      </c>
      <c r="BE113" s="1">
        <f t="shared" si="144"/>
        <v>15.50825</v>
      </c>
      <c r="BF113" s="1">
        <f t="shared" si="147"/>
        <v>15.321249999999999</v>
      </c>
      <c r="BG113" s="1">
        <f t="shared" si="150"/>
        <v>16.189499999999999</v>
      </c>
      <c r="BH113" s="1">
        <f t="shared" si="153"/>
        <v>16.133600000000001</v>
      </c>
      <c r="BI113" s="1">
        <f t="shared" si="156"/>
        <v>15.7552</v>
      </c>
      <c r="BJ113" s="1">
        <f t="shared" si="159"/>
        <v>16.382099999999998</v>
      </c>
      <c r="BK113" s="1">
        <f t="shared" si="162"/>
        <v>15.14235</v>
      </c>
      <c r="BL113" s="1">
        <f t="shared" si="165"/>
        <v>15.404399999999999</v>
      </c>
      <c r="BM113" s="1">
        <f t="shared" si="168"/>
        <v>15.1052</v>
      </c>
      <c r="BN113" s="1">
        <f t="shared" si="171"/>
        <v>16.186499999999999</v>
      </c>
      <c r="BO113" s="1">
        <f t="shared" si="174"/>
        <v>15.8445</v>
      </c>
      <c r="BP113" s="1">
        <f t="shared" si="178"/>
        <v>16.202549999999999</v>
      </c>
      <c r="BQ113" s="1">
        <f t="shared" si="181"/>
        <v>16.307200000000002</v>
      </c>
      <c r="BR113" s="1">
        <f t="shared" si="184"/>
        <v>15.851600000000001</v>
      </c>
      <c r="BS113" s="1">
        <f t="shared" si="187"/>
        <v>15.851600000000001</v>
      </c>
      <c r="BT113" s="1">
        <f t="shared" si="191"/>
        <v>16.023900000000001</v>
      </c>
      <c r="BU113" s="1">
        <f t="shared" si="194"/>
        <v>16.023900000000001</v>
      </c>
      <c r="BV113" s="1">
        <f t="shared" si="196"/>
        <v>15.7121</v>
      </c>
      <c r="BW113" s="1">
        <f t="shared" si="198"/>
        <v>15.237399999999999</v>
      </c>
      <c r="BX113" s="1">
        <f t="shared" si="200"/>
        <v>14.938749999999999</v>
      </c>
      <c r="BY113" s="1">
        <f t="shared" si="202"/>
        <v>14.49225</v>
      </c>
      <c r="BZ113" s="1">
        <f t="shared" si="205"/>
        <v>14.203199999999999</v>
      </c>
      <c r="CA113" s="1">
        <f t="shared" ref="CA113:CA144" si="208">28.7*C38</f>
        <v>13.919499999999999</v>
      </c>
      <c r="CB113" s="1">
        <f t="shared" si="118"/>
        <v>13.6416</v>
      </c>
      <c r="CC113" s="1">
        <f t="shared" si="121"/>
        <v>13.365</v>
      </c>
      <c r="CD113" s="1">
        <f t="shared" si="124"/>
        <v>13.1</v>
      </c>
      <c r="CE113" s="1">
        <f t="shared" si="127"/>
        <v>12.959100000000001</v>
      </c>
      <c r="CF113" s="1">
        <f t="shared" si="130"/>
        <v>12.694749999999999</v>
      </c>
      <c r="CG113" s="1">
        <f t="shared" si="133"/>
        <v>12.433200000000001</v>
      </c>
      <c r="CH113" s="1">
        <f t="shared" si="136"/>
        <v>12.174750000000001</v>
      </c>
      <c r="CI113" s="1">
        <f t="shared" si="139"/>
        <v>11.925000000000001</v>
      </c>
      <c r="CJ113" s="1">
        <f t="shared" si="142"/>
        <v>11.782800000000002</v>
      </c>
      <c r="CK113" s="1">
        <f t="shared" si="145"/>
        <v>11.537650000000001</v>
      </c>
      <c r="CL113" s="1">
        <f t="shared" si="148"/>
        <v>11.291500000000001</v>
      </c>
      <c r="CM113" s="1">
        <f t="shared" si="151"/>
        <v>11.050050000000001</v>
      </c>
      <c r="CN113" s="1">
        <f t="shared" si="154"/>
        <v>10.915799999999999</v>
      </c>
      <c r="CO113" s="1">
        <f t="shared" si="157"/>
        <v>10.681799999999999</v>
      </c>
      <c r="CP113" s="1">
        <f t="shared" si="160"/>
        <v>10.453499999999998</v>
      </c>
      <c r="CQ113" s="1">
        <f t="shared" si="163"/>
        <v>10.313549999999999</v>
      </c>
      <c r="CR113" s="1">
        <f t="shared" si="166"/>
        <v>10.1745</v>
      </c>
      <c r="CS113" s="1">
        <f t="shared" si="169"/>
        <v>10.119899999999999</v>
      </c>
      <c r="CT113" s="1">
        <f t="shared" si="172"/>
        <v>10.05625</v>
      </c>
      <c r="CU113" s="1">
        <f t="shared" si="175"/>
        <v>9.8342999999999989</v>
      </c>
      <c r="CV113" s="1">
        <f t="shared" si="179"/>
        <v>9.6896000000000004</v>
      </c>
      <c r="CW113" s="1">
        <f t="shared" si="182"/>
        <v>9.5485000000000007</v>
      </c>
      <c r="CX113" s="1">
        <f t="shared" si="185"/>
        <v>9.4762500000000003</v>
      </c>
      <c r="CY113" s="1">
        <f t="shared" si="188"/>
        <v>9.3285</v>
      </c>
      <c r="CZ113" s="1">
        <f t="shared" si="192"/>
        <v>9.1120000000000001</v>
      </c>
    </row>
    <row r="114" spans="1:104" x14ac:dyDescent="0.25">
      <c r="A114">
        <v>2059</v>
      </c>
      <c r="M114">
        <v>3.7</v>
      </c>
      <c r="N114" s="1">
        <f t="shared" si="203"/>
        <v>4.1477000000000004</v>
      </c>
      <c r="O114" s="1">
        <f t="shared" si="206"/>
        <v>4.3274999999999997</v>
      </c>
      <c r="P114" s="1">
        <f t="shared" ref="P114:P145" si="209">11.76*C102</f>
        <v>4.41</v>
      </c>
      <c r="Q114" s="1">
        <f t="shared" si="119"/>
        <v>4.5862499999999997</v>
      </c>
      <c r="R114" s="1">
        <f t="shared" si="122"/>
        <v>4.9779999999999998</v>
      </c>
      <c r="S114" s="1">
        <f t="shared" si="125"/>
        <v>5.2021999999999995</v>
      </c>
      <c r="T114" s="1">
        <f t="shared" si="128"/>
        <v>5.3579999999999997</v>
      </c>
      <c r="U114" s="1">
        <f t="shared" si="131"/>
        <v>5.1695600000000006</v>
      </c>
      <c r="V114" s="1">
        <f t="shared" si="134"/>
        <v>5.1089200000000003</v>
      </c>
      <c r="W114" s="1">
        <f t="shared" si="137"/>
        <v>5.4083300000000003</v>
      </c>
      <c r="X114" s="1">
        <f t="shared" si="140"/>
        <v>5.32125</v>
      </c>
      <c r="Y114" s="1">
        <f t="shared" si="143"/>
        <v>5.6475</v>
      </c>
      <c r="Z114" s="1">
        <f t="shared" si="146"/>
        <v>6.0712500000000009</v>
      </c>
      <c r="AA114" s="1">
        <f t="shared" si="149"/>
        <v>6.8795999999999999</v>
      </c>
      <c r="AB114" s="1">
        <f t="shared" si="152"/>
        <v>7.125</v>
      </c>
      <c r="AC114" s="1">
        <f t="shared" si="155"/>
        <v>6.9388000000000005</v>
      </c>
      <c r="AD114" s="1">
        <f t="shared" si="158"/>
        <v>7.3458600000000001</v>
      </c>
      <c r="AE114" s="1">
        <f t="shared" si="161"/>
        <v>7.7546000000000008</v>
      </c>
      <c r="AF114" s="1">
        <f t="shared" si="164"/>
        <v>6.9119999999999999</v>
      </c>
      <c r="AG114" s="1">
        <f t="shared" si="167"/>
        <v>6.3244799999999994</v>
      </c>
      <c r="AH114" s="1">
        <f t="shared" si="170"/>
        <v>6.7182500000000003</v>
      </c>
      <c r="AI114" s="1">
        <f t="shared" si="173"/>
        <v>6.3601999999999999</v>
      </c>
      <c r="AJ114" s="1">
        <f t="shared" si="177"/>
        <v>7.0185500000000003</v>
      </c>
      <c r="AK114" s="1">
        <f t="shared" si="180"/>
        <v>6.9505200000000009</v>
      </c>
      <c r="AL114" s="1">
        <f t="shared" si="183"/>
        <v>7.46523</v>
      </c>
      <c r="AM114" s="1">
        <f t="shared" si="186"/>
        <v>8.4802</v>
      </c>
      <c r="AN114" s="1">
        <f t="shared" si="190"/>
        <v>8.9042100000000008</v>
      </c>
      <c r="AO114" s="1">
        <f t="shared" si="193"/>
        <v>9.4029000000000007</v>
      </c>
      <c r="AP114" s="1">
        <f t="shared" si="195"/>
        <v>9.9021000000000008</v>
      </c>
      <c r="AQ114" s="1">
        <f t="shared" si="197"/>
        <v>9.9060000000000006</v>
      </c>
      <c r="AR114" s="1">
        <f t="shared" si="199"/>
        <v>10.05275</v>
      </c>
      <c r="AS114" s="1">
        <f t="shared" si="201"/>
        <v>10.352950000000002</v>
      </c>
      <c r="AT114" s="1">
        <f t="shared" si="204"/>
        <v>11.10345</v>
      </c>
      <c r="AU114" s="1">
        <f t="shared" si="207"/>
        <v>11.000870000000001</v>
      </c>
      <c r="AV114" s="1">
        <f t="shared" ref="AV114:AV145" si="210">27.89*C70</f>
        <v>11.072330000000001</v>
      </c>
      <c r="AW114" s="1">
        <f t="shared" si="120"/>
        <v>11.175549999999999</v>
      </c>
      <c r="AX114" s="1">
        <f t="shared" si="123"/>
        <v>11.66386</v>
      </c>
      <c r="AY114" s="1">
        <f t="shared" si="126"/>
        <v>12.449920000000001</v>
      </c>
      <c r="AZ114" s="1">
        <f t="shared" si="129"/>
        <v>11.882210000000001</v>
      </c>
      <c r="BA114" s="1">
        <f t="shared" si="132"/>
        <v>12.927299999999999</v>
      </c>
      <c r="BB114" s="1">
        <f t="shared" si="135"/>
        <v>13.2676</v>
      </c>
      <c r="BC114" s="1">
        <f t="shared" si="138"/>
        <v>14.177799999999998</v>
      </c>
      <c r="BD114" s="1">
        <f t="shared" si="141"/>
        <v>14.603400000000001</v>
      </c>
      <c r="BE114" s="1">
        <f t="shared" si="144"/>
        <v>15.325800000000001</v>
      </c>
      <c r="BF114" s="1">
        <f t="shared" si="147"/>
        <v>15.321249999999999</v>
      </c>
      <c r="BG114" s="1">
        <f t="shared" si="150"/>
        <v>16.001249999999999</v>
      </c>
      <c r="BH114" s="1">
        <f t="shared" si="153"/>
        <v>16.133600000000001</v>
      </c>
      <c r="BI114" s="1">
        <f t="shared" si="156"/>
        <v>15.7552</v>
      </c>
      <c r="BJ114" s="1">
        <f t="shared" si="159"/>
        <v>16.1938</v>
      </c>
      <c r="BK114" s="1">
        <f t="shared" si="162"/>
        <v>15.14235</v>
      </c>
      <c r="BL114" s="1">
        <f t="shared" si="165"/>
        <v>15.229349999999998</v>
      </c>
      <c r="BM114" s="1">
        <f t="shared" si="168"/>
        <v>15.1052</v>
      </c>
      <c r="BN114" s="1">
        <f t="shared" si="171"/>
        <v>15.8268</v>
      </c>
      <c r="BO114" s="1">
        <f t="shared" si="174"/>
        <v>15.8445</v>
      </c>
      <c r="BP114" s="1">
        <f t="shared" si="178"/>
        <v>16.0245</v>
      </c>
      <c r="BQ114" s="1">
        <f t="shared" si="181"/>
        <v>16.307200000000002</v>
      </c>
      <c r="BR114" s="1">
        <f t="shared" si="184"/>
        <v>15.679300000000001</v>
      </c>
      <c r="BS114" s="1">
        <f t="shared" si="187"/>
        <v>15.851600000000001</v>
      </c>
      <c r="BT114" s="1">
        <f t="shared" si="191"/>
        <v>15.851600000000001</v>
      </c>
      <c r="BU114" s="1">
        <f t="shared" si="194"/>
        <v>16.023900000000001</v>
      </c>
      <c r="BV114" s="1">
        <f t="shared" si="196"/>
        <v>15.54495</v>
      </c>
      <c r="BW114" s="1">
        <f t="shared" si="198"/>
        <v>15.237399999999999</v>
      </c>
      <c r="BX114" s="1">
        <f t="shared" si="200"/>
        <v>14.781499999999999</v>
      </c>
      <c r="BY114" s="1">
        <f t="shared" si="202"/>
        <v>14.49225</v>
      </c>
      <c r="BZ114" s="1">
        <f t="shared" si="205"/>
        <v>14.055249999999999</v>
      </c>
      <c r="CA114" s="1">
        <f t="shared" si="208"/>
        <v>13.776</v>
      </c>
      <c r="CB114" s="1">
        <f t="shared" ref="CB114:CB145" si="211">27.84*C38</f>
        <v>13.5024</v>
      </c>
      <c r="CC114" s="1">
        <f t="shared" si="121"/>
        <v>13.23</v>
      </c>
      <c r="CD114" s="1">
        <f t="shared" si="124"/>
        <v>12.968999999999999</v>
      </c>
      <c r="CE114" s="1">
        <f t="shared" si="127"/>
        <v>12.705</v>
      </c>
      <c r="CF114" s="1">
        <f t="shared" si="130"/>
        <v>12.5715</v>
      </c>
      <c r="CG114" s="1">
        <f t="shared" si="133"/>
        <v>12.313650000000001</v>
      </c>
      <c r="CH114" s="1">
        <f t="shared" si="136"/>
        <v>12.058800000000002</v>
      </c>
      <c r="CI114" s="1">
        <f t="shared" si="139"/>
        <v>11.8125</v>
      </c>
      <c r="CJ114" s="1">
        <f t="shared" si="142"/>
        <v>11.5646</v>
      </c>
      <c r="CK114" s="1">
        <f t="shared" si="145"/>
        <v>11.431800000000001</v>
      </c>
      <c r="CL114" s="1">
        <f t="shared" si="148"/>
        <v>11.188850000000002</v>
      </c>
      <c r="CM114" s="1">
        <f t="shared" si="151"/>
        <v>10.950500000000002</v>
      </c>
      <c r="CN114" s="1">
        <f t="shared" si="154"/>
        <v>10.722600000000002</v>
      </c>
      <c r="CO114" s="1">
        <f t="shared" si="157"/>
        <v>10.588099999999999</v>
      </c>
      <c r="CP114" s="1">
        <f t="shared" si="160"/>
        <v>10.362599999999999</v>
      </c>
      <c r="CQ114" s="1">
        <f t="shared" si="163"/>
        <v>10.137249999999998</v>
      </c>
      <c r="CR114" s="1">
        <f t="shared" si="166"/>
        <v>10.003500000000001</v>
      </c>
      <c r="CS114" s="1">
        <f t="shared" si="169"/>
        <v>9.8710500000000003</v>
      </c>
      <c r="CT114" s="1">
        <f t="shared" si="172"/>
        <v>9.8148999999999997</v>
      </c>
      <c r="CU114" s="1">
        <f t="shared" si="175"/>
        <v>9.7562499999999996</v>
      </c>
      <c r="CV114" s="1">
        <f t="shared" si="179"/>
        <v>9.5381999999999998</v>
      </c>
      <c r="CW114" s="1">
        <f t="shared" si="182"/>
        <v>9.4016000000000002</v>
      </c>
      <c r="CX114" s="1">
        <f t="shared" si="185"/>
        <v>9.2625000000000011</v>
      </c>
      <c r="CY114" s="1">
        <f t="shared" si="188"/>
        <v>9.1903000000000006</v>
      </c>
      <c r="CZ114" s="1">
        <f t="shared" si="192"/>
        <v>9.0450000000000017</v>
      </c>
    </row>
    <row r="115" spans="1:104" x14ac:dyDescent="0.25">
      <c r="A115">
        <v>2060</v>
      </c>
      <c r="N115" s="1">
        <f t="shared" si="203"/>
        <v>4.1477000000000004</v>
      </c>
      <c r="O115" s="1">
        <f t="shared" si="206"/>
        <v>4.2698</v>
      </c>
      <c r="P115" s="1">
        <f t="shared" si="209"/>
        <v>4.41</v>
      </c>
      <c r="Q115" s="1">
        <f t="shared" ref="Q115:Q146" si="212">12.23*C102</f>
        <v>4.5862499999999997</v>
      </c>
      <c r="R115" s="1">
        <f t="shared" si="122"/>
        <v>4.9124999999999996</v>
      </c>
      <c r="S115" s="1">
        <f t="shared" si="125"/>
        <v>5.2021999999999995</v>
      </c>
      <c r="T115" s="1">
        <f t="shared" si="128"/>
        <v>5.3579999999999997</v>
      </c>
      <c r="U115" s="1">
        <f t="shared" si="131"/>
        <v>5.1832000000000003</v>
      </c>
      <c r="V115" s="1">
        <f t="shared" si="134"/>
        <v>5.1089200000000003</v>
      </c>
      <c r="W115" s="1">
        <f t="shared" si="137"/>
        <v>5.4083300000000003</v>
      </c>
      <c r="X115" s="1">
        <f t="shared" si="140"/>
        <v>5.3780099999999997</v>
      </c>
      <c r="Y115" s="1">
        <f t="shared" si="143"/>
        <v>5.6475</v>
      </c>
      <c r="Z115" s="1">
        <f t="shared" si="146"/>
        <v>6.0712500000000009</v>
      </c>
      <c r="AA115" s="1">
        <f t="shared" si="149"/>
        <v>6.8249999999999993</v>
      </c>
      <c r="AB115" s="1">
        <f t="shared" si="152"/>
        <v>7.0875000000000004</v>
      </c>
      <c r="AC115" s="1">
        <f t="shared" si="155"/>
        <v>6.9388000000000005</v>
      </c>
      <c r="AD115" s="1">
        <f t="shared" si="158"/>
        <v>7.3074000000000003</v>
      </c>
      <c r="AE115" s="1">
        <f t="shared" si="161"/>
        <v>7.7546000000000008</v>
      </c>
      <c r="AF115" s="1">
        <f t="shared" si="164"/>
        <v>6.8760000000000003</v>
      </c>
      <c r="AG115" s="1">
        <f t="shared" si="167"/>
        <v>6.3244799999999994</v>
      </c>
      <c r="AH115" s="1">
        <f t="shared" si="170"/>
        <v>6.7008000000000001</v>
      </c>
      <c r="AI115" s="1">
        <f t="shared" si="173"/>
        <v>6.3601999999999999</v>
      </c>
      <c r="AJ115" s="1">
        <f t="shared" si="177"/>
        <v>7.0185500000000003</v>
      </c>
      <c r="AK115" s="1">
        <f t="shared" si="180"/>
        <v>6.9146000000000001</v>
      </c>
      <c r="AL115" s="1">
        <f t="shared" si="183"/>
        <v>7.46523</v>
      </c>
      <c r="AM115" s="1">
        <f t="shared" si="186"/>
        <v>8.4366000000000003</v>
      </c>
      <c r="AN115" s="1">
        <f t="shared" si="190"/>
        <v>8.9042100000000008</v>
      </c>
      <c r="AO115" s="1">
        <f t="shared" si="193"/>
        <v>9.3787900000000004</v>
      </c>
      <c r="AP115" s="1">
        <f t="shared" si="195"/>
        <v>9.9021000000000008</v>
      </c>
      <c r="AQ115" s="1">
        <f t="shared" si="197"/>
        <v>9.9060000000000006</v>
      </c>
      <c r="AR115" s="1">
        <f t="shared" si="199"/>
        <v>9.9254999999999995</v>
      </c>
      <c r="AS115" s="1">
        <f t="shared" si="201"/>
        <v>10.352950000000002</v>
      </c>
      <c r="AT115" s="1">
        <f t="shared" si="204"/>
        <v>11.10345</v>
      </c>
      <c r="AU115" s="1">
        <f t="shared" si="207"/>
        <v>10.945450000000001</v>
      </c>
      <c r="AV115" s="1">
        <f t="shared" si="210"/>
        <v>11.072330000000001</v>
      </c>
      <c r="AW115" s="1">
        <f t="shared" ref="AW115:AW146" si="213">28.15*C70</f>
        <v>11.175549999999999</v>
      </c>
      <c r="AX115" s="1">
        <f t="shared" si="123"/>
        <v>11.66386</v>
      </c>
      <c r="AY115" s="1">
        <f t="shared" si="126"/>
        <v>12.449920000000001</v>
      </c>
      <c r="AZ115" s="1">
        <f t="shared" si="129"/>
        <v>11.882210000000001</v>
      </c>
      <c r="BA115" s="1">
        <f t="shared" si="132"/>
        <v>12.517410000000002</v>
      </c>
      <c r="BB115" s="1">
        <f t="shared" si="135"/>
        <v>13.2676</v>
      </c>
      <c r="BC115" s="1">
        <f t="shared" si="138"/>
        <v>14.177799999999998</v>
      </c>
      <c r="BD115" s="1">
        <f t="shared" si="141"/>
        <v>14.255700000000001</v>
      </c>
      <c r="BE115" s="1">
        <f t="shared" si="144"/>
        <v>15.325800000000001</v>
      </c>
      <c r="BF115" s="1">
        <f t="shared" si="147"/>
        <v>15.140999999999998</v>
      </c>
      <c r="BG115" s="1">
        <f t="shared" si="150"/>
        <v>16.001249999999999</v>
      </c>
      <c r="BH115" s="1">
        <f t="shared" si="153"/>
        <v>15.946000000000002</v>
      </c>
      <c r="BI115" s="1">
        <f t="shared" si="156"/>
        <v>15.7552</v>
      </c>
      <c r="BJ115" s="1">
        <f t="shared" si="159"/>
        <v>16.1938</v>
      </c>
      <c r="BK115" s="1">
        <f t="shared" si="162"/>
        <v>14.968300000000001</v>
      </c>
      <c r="BL115" s="1">
        <f t="shared" si="165"/>
        <v>15.229349999999998</v>
      </c>
      <c r="BM115" s="1">
        <f t="shared" si="168"/>
        <v>14.933549999999999</v>
      </c>
      <c r="BN115" s="1">
        <f t="shared" si="171"/>
        <v>15.8268</v>
      </c>
      <c r="BO115" s="1">
        <f t="shared" si="174"/>
        <v>15.4924</v>
      </c>
      <c r="BP115" s="1">
        <f t="shared" si="178"/>
        <v>16.0245</v>
      </c>
      <c r="BQ115" s="1">
        <f t="shared" si="181"/>
        <v>16.128000000000004</v>
      </c>
      <c r="BR115" s="1">
        <f t="shared" si="184"/>
        <v>15.679300000000001</v>
      </c>
      <c r="BS115" s="1">
        <f t="shared" si="187"/>
        <v>15.679300000000001</v>
      </c>
      <c r="BT115" s="1">
        <f t="shared" si="191"/>
        <v>15.851600000000001</v>
      </c>
      <c r="BU115" s="1">
        <f t="shared" si="194"/>
        <v>15.851600000000001</v>
      </c>
      <c r="BV115" s="1">
        <f t="shared" si="196"/>
        <v>15.54495</v>
      </c>
      <c r="BW115" s="1">
        <f t="shared" si="198"/>
        <v>15.075300000000002</v>
      </c>
      <c r="BX115" s="1">
        <f t="shared" si="200"/>
        <v>14.781499999999999</v>
      </c>
      <c r="BY115" s="1">
        <f t="shared" si="202"/>
        <v>14.339700000000001</v>
      </c>
      <c r="BZ115" s="1">
        <f t="shared" si="205"/>
        <v>14.055249999999999</v>
      </c>
      <c r="CA115" s="1">
        <f t="shared" si="208"/>
        <v>13.632499999999999</v>
      </c>
      <c r="CB115" s="1">
        <f t="shared" si="211"/>
        <v>13.363199999999999</v>
      </c>
      <c r="CC115" s="1">
        <f t="shared" ref="CC115:CC146" si="214">27*C38</f>
        <v>13.094999999999999</v>
      </c>
      <c r="CD115" s="1">
        <f t="shared" si="124"/>
        <v>12.837999999999999</v>
      </c>
      <c r="CE115" s="1">
        <f t="shared" si="127"/>
        <v>12.57795</v>
      </c>
      <c r="CF115" s="1">
        <f t="shared" si="130"/>
        <v>12.324999999999999</v>
      </c>
      <c r="CG115" s="1">
        <f t="shared" si="133"/>
        <v>12.194100000000001</v>
      </c>
      <c r="CH115" s="1">
        <f t="shared" si="136"/>
        <v>11.942850000000002</v>
      </c>
      <c r="CI115" s="1">
        <f t="shared" si="139"/>
        <v>11.700000000000001</v>
      </c>
      <c r="CJ115" s="1">
        <f t="shared" si="142"/>
        <v>11.455500000000001</v>
      </c>
      <c r="CK115" s="1">
        <f t="shared" si="145"/>
        <v>11.220100000000002</v>
      </c>
      <c r="CL115" s="1">
        <f t="shared" si="148"/>
        <v>11.086200000000002</v>
      </c>
      <c r="CM115" s="1">
        <f t="shared" si="151"/>
        <v>10.850950000000001</v>
      </c>
      <c r="CN115" s="1">
        <f t="shared" si="154"/>
        <v>10.626000000000001</v>
      </c>
      <c r="CO115" s="1">
        <f t="shared" si="157"/>
        <v>10.400700000000001</v>
      </c>
      <c r="CP115" s="1">
        <f t="shared" si="160"/>
        <v>10.271699999999999</v>
      </c>
      <c r="CQ115" s="1">
        <f t="shared" si="163"/>
        <v>10.049099999999999</v>
      </c>
      <c r="CR115" s="1">
        <f t="shared" si="166"/>
        <v>9.8324999999999996</v>
      </c>
      <c r="CS115" s="1">
        <f t="shared" si="169"/>
        <v>9.7051499999999997</v>
      </c>
      <c r="CT115" s="1">
        <f t="shared" si="172"/>
        <v>9.5735499999999991</v>
      </c>
      <c r="CU115" s="1">
        <f t="shared" si="175"/>
        <v>9.5221</v>
      </c>
      <c r="CV115" s="1">
        <f t="shared" si="179"/>
        <v>9.4625000000000004</v>
      </c>
      <c r="CW115" s="1">
        <f t="shared" si="182"/>
        <v>9.2546999999999997</v>
      </c>
      <c r="CX115" s="1">
        <f t="shared" si="185"/>
        <v>9.120000000000001</v>
      </c>
      <c r="CY115" s="1">
        <f t="shared" si="188"/>
        <v>8.9830000000000005</v>
      </c>
      <c r="CZ115" s="1">
        <f t="shared" si="192"/>
        <v>8.9110000000000014</v>
      </c>
    </row>
    <row r="116" spans="1:104" x14ac:dyDescent="0.25">
      <c r="A116">
        <v>2061</v>
      </c>
      <c r="O116" s="1">
        <f t="shared" si="206"/>
        <v>4.2698</v>
      </c>
      <c r="P116" s="1">
        <f t="shared" si="209"/>
        <v>4.3511999999999995</v>
      </c>
      <c r="Q116" s="1">
        <f t="shared" si="212"/>
        <v>4.5862499999999997</v>
      </c>
      <c r="R116" s="1">
        <f t="shared" ref="R116:R147" si="215">13.1*C102</f>
        <v>4.9124999999999996</v>
      </c>
      <c r="S116" s="1">
        <f t="shared" si="125"/>
        <v>5.13375</v>
      </c>
      <c r="T116" s="1">
        <f t="shared" si="128"/>
        <v>5.3579999999999997</v>
      </c>
      <c r="U116" s="1">
        <f t="shared" si="131"/>
        <v>5.1832000000000003</v>
      </c>
      <c r="V116" s="1">
        <f t="shared" si="134"/>
        <v>5.1223999999999998</v>
      </c>
      <c r="W116" s="1">
        <f t="shared" si="137"/>
        <v>5.4083300000000003</v>
      </c>
      <c r="X116" s="1">
        <f t="shared" si="140"/>
        <v>5.3780099999999997</v>
      </c>
      <c r="Y116" s="1">
        <f t="shared" si="143"/>
        <v>5.7077400000000003</v>
      </c>
      <c r="Z116" s="1">
        <f t="shared" si="146"/>
        <v>6.0712500000000009</v>
      </c>
      <c r="AA116" s="1">
        <f t="shared" si="149"/>
        <v>6.8249999999999993</v>
      </c>
      <c r="AB116" s="1">
        <f t="shared" si="152"/>
        <v>7.03125</v>
      </c>
      <c r="AC116" s="1">
        <f t="shared" si="155"/>
        <v>6.9022800000000011</v>
      </c>
      <c r="AD116" s="1">
        <f t="shared" si="158"/>
        <v>7.3074000000000003</v>
      </c>
      <c r="AE116" s="1">
        <f t="shared" si="161"/>
        <v>7.7140000000000004</v>
      </c>
      <c r="AF116" s="1">
        <f t="shared" si="164"/>
        <v>6.8760000000000003</v>
      </c>
      <c r="AG116" s="1">
        <f t="shared" si="167"/>
        <v>6.2915399999999995</v>
      </c>
      <c r="AH116" s="1">
        <f t="shared" si="170"/>
        <v>6.7008000000000001</v>
      </c>
      <c r="AI116" s="1">
        <f t="shared" si="173"/>
        <v>6.34368</v>
      </c>
      <c r="AJ116" s="1">
        <f t="shared" si="177"/>
        <v>7.0185500000000003</v>
      </c>
      <c r="AK116" s="1">
        <f t="shared" si="180"/>
        <v>6.9146000000000001</v>
      </c>
      <c r="AL116" s="1">
        <f t="shared" si="183"/>
        <v>7.4266499999999995</v>
      </c>
      <c r="AM116" s="1">
        <f t="shared" si="186"/>
        <v>8.4366000000000003</v>
      </c>
      <c r="AN116" s="1">
        <f t="shared" si="190"/>
        <v>8.8584300000000002</v>
      </c>
      <c r="AO116" s="1">
        <f t="shared" si="193"/>
        <v>9.3787900000000004</v>
      </c>
      <c r="AP116" s="1">
        <f t="shared" si="195"/>
        <v>9.876710000000001</v>
      </c>
      <c r="AQ116" s="1">
        <f t="shared" si="197"/>
        <v>9.9060000000000006</v>
      </c>
      <c r="AR116" s="1">
        <f t="shared" si="199"/>
        <v>9.9254999999999995</v>
      </c>
      <c r="AS116" s="1">
        <f t="shared" si="201"/>
        <v>10.221900000000002</v>
      </c>
      <c r="AT116" s="1">
        <f t="shared" si="204"/>
        <v>11.10345</v>
      </c>
      <c r="AU116" s="1">
        <f t="shared" si="207"/>
        <v>10.945450000000001</v>
      </c>
      <c r="AV116" s="1">
        <f t="shared" si="210"/>
        <v>11.016550000000001</v>
      </c>
      <c r="AW116" s="1">
        <f t="shared" si="213"/>
        <v>11.175549999999999</v>
      </c>
      <c r="AX116" s="1">
        <f t="shared" ref="AX116:AX147" si="216">29.38*C70</f>
        <v>11.66386</v>
      </c>
      <c r="AY116" s="1">
        <f t="shared" si="126"/>
        <v>12.449920000000001</v>
      </c>
      <c r="AZ116" s="1">
        <f t="shared" si="129"/>
        <v>11.882210000000001</v>
      </c>
      <c r="BA116" s="1">
        <f t="shared" si="132"/>
        <v>12.517410000000002</v>
      </c>
      <c r="BB116" s="1">
        <f t="shared" si="135"/>
        <v>12.846920000000001</v>
      </c>
      <c r="BC116" s="1">
        <f t="shared" si="138"/>
        <v>14.177799999999998</v>
      </c>
      <c r="BD116" s="1">
        <f t="shared" si="141"/>
        <v>14.255700000000001</v>
      </c>
      <c r="BE116" s="1">
        <f t="shared" si="144"/>
        <v>14.960900000000001</v>
      </c>
      <c r="BF116" s="1">
        <f t="shared" si="147"/>
        <v>15.140999999999998</v>
      </c>
      <c r="BG116" s="1">
        <f t="shared" si="150"/>
        <v>15.812999999999999</v>
      </c>
      <c r="BH116" s="1">
        <f t="shared" si="153"/>
        <v>15.946000000000002</v>
      </c>
      <c r="BI116" s="1">
        <f t="shared" si="156"/>
        <v>15.571999999999999</v>
      </c>
      <c r="BJ116" s="1">
        <f t="shared" si="159"/>
        <v>16.1938</v>
      </c>
      <c r="BK116" s="1">
        <f t="shared" si="162"/>
        <v>14.968300000000001</v>
      </c>
      <c r="BL116" s="1">
        <f t="shared" si="165"/>
        <v>15.0543</v>
      </c>
      <c r="BM116" s="1">
        <f t="shared" si="168"/>
        <v>14.933549999999999</v>
      </c>
      <c r="BN116" s="1">
        <f t="shared" si="171"/>
        <v>15.646949999999999</v>
      </c>
      <c r="BO116" s="1">
        <f t="shared" si="174"/>
        <v>15.4924</v>
      </c>
      <c r="BP116" s="1">
        <f t="shared" si="178"/>
        <v>15.6684</v>
      </c>
      <c r="BQ116" s="1">
        <f t="shared" si="181"/>
        <v>16.128000000000004</v>
      </c>
      <c r="BR116" s="1">
        <f t="shared" si="184"/>
        <v>15.507000000000001</v>
      </c>
      <c r="BS116" s="1">
        <f t="shared" si="187"/>
        <v>15.679300000000001</v>
      </c>
      <c r="BT116" s="1">
        <f t="shared" si="191"/>
        <v>15.679300000000001</v>
      </c>
      <c r="BU116" s="1">
        <f t="shared" si="194"/>
        <v>15.851600000000001</v>
      </c>
      <c r="BV116" s="1">
        <f t="shared" si="196"/>
        <v>15.377800000000001</v>
      </c>
      <c r="BW116" s="1">
        <f t="shared" si="198"/>
        <v>15.075300000000002</v>
      </c>
      <c r="BX116" s="1">
        <f t="shared" si="200"/>
        <v>14.62425</v>
      </c>
      <c r="BY116" s="1">
        <f t="shared" si="202"/>
        <v>14.339700000000001</v>
      </c>
      <c r="BZ116" s="1">
        <f t="shared" si="205"/>
        <v>13.907299999999999</v>
      </c>
      <c r="CA116" s="1">
        <f t="shared" si="208"/>
        <v>13.632499999999999</v>
      </c>
      <c r="CB116" s="1">
        <f t="shared" si="211"/>
        <v>13.224</v>
      </c>
      <c r="CC116" s="1">
        <f t="shared" si="214"/>
        <v>12.959999999999999</v>
      </c>
      <c r="CD116" s="1">
        <f t="shared" ref="CD116:CD147" si="217">26.2*C38</f>
        <v>12.706999999999999</v>
      </c>
      <c r="CE116" s="1">
        <f t="shared" si="127"/>
        <v>12.450899999999999</v>
      </c>
      <c r="CF116" s="1">
        <f t="shared" si="130"/>
        <v>12.201749999999999</v>
      </c>
      <c r="CG116" s="1">
        <f t="shared" si="133"/>
        <v>11.955</v>
      </c>
      <c r="CH116" s="1">
        <f t="shared" si="136"/>
        <v>11.8269</v>
      </c>
      <c r="CI116" s="1">
        <f t="shared" si="139"/>
        <v>11.5875</v>
      </c>
      <c r="CJ116" s="1">
        <f t="shared" si="142"/>
        <v>11.346400000000001</v>
      </c>
      <c r="CK116" s="1">
        <f t="shared" si="145"/>
        <v>11.114250000000002</v>
      </c>
      <c r="CL116" s="1">
        <f t="shared" si="148"/>
        <v>10.8809</v>
      </c>
      <c r="CM116" s="1">
        <f t="shared" si="151"/>
        <v>10.7514</v>
      </c>
      <c r="CN116" s="1">
        <f t="shared" si="154"/>
        <v>10.529400000000001</v>
      </c>
      <c r="CO116" s="1">
        <f t="shared" si="157"/>
        <v>10.307</v>
      </c>
      <c r="CP116" s="1">
        <f t="shared" si="160"/>
        <v>10.0899</v>
      </c>
      <c r="CQ116" s="1">
        <f t="shared" si="163"/>
        <v>9.9609499999999986</v>
      </c>
      <c r="CR116" s="1">
        <f t="shared" si="166"/>
        <v>9.7469999999999999</v>
      </c>
      <c r="CS116" s="1">
        <f t="shared" si="169"/>
        <v>9.5392499999999991</v>
      </c>
      <c r="CT116" s="1">
        <f t="shared" si="172"/>
        <v>9.4126499999999993</v>
      </c>
      <c r="CU116" s="1">
        <f t="shared" si="175"/>
        <v>9.2879499999999986</v>
      </c>
      <c r="CV116" s="1">
        <f t="shared" si="179"/>
        <v>9.2354000000000003</v>
      </c>
      <c r="CW116" s="1">
        <f t="shared" si="182"/>
        <v>9.1812500000000004</v>
      </c>
      <c r="CX116" s="1">
        <f t="shared" si="185"/>
        <v>8.9775000000000009</v>
      </c>
      <c r="CY116" s="1">
        <f t="shared" si="188"/>
        <v>8.8448000000000011</v>
      </c>
      <c r="CZ116" s="1">
        <f t="shared" si="192"/>
        <v>8.7100000000000009</v>
      </c>
    </row>
    <row r="117" spans="1:104" x14ac:dyDescent="0.25">
      <c r="A117">
        <v>2062</v>
      </c>
      <c r="P117" s="1">
        <f t="shared" si="209"/>
        <v>4.3511999999999995</v>
      </c>
      <c r="Q117" s="1">
        <f t="shared" si="212"/>
        <v>4.5251000000000001</v>
      </c>
      <c r="R117" s="1">
        <f t="shared" si="215"/>
        <v>4.9124999999999996</v>
      </c>
      <c r="S117" s="1">
        <f t="shared" ref="S117:S148" si="218">13.69*C102</f>
        <v>5.13375</v>
      </c>
      <c r="T117" s="1">
        <f t="shared" si="128"/>
        <v>5.2874999999999996</v>
      </c>
      <c r="U117" s="1">
        <f t="shared" si="131"/>
        <v>5.1832000000000003</v>
      </c>
      <c r="V117" s="1">
        <f t="shared" si="134"/>
        <v>5.1223999999999998</v>
      </c>
      <c r="W117" s="1">
        <f t="shared" si="137"/>
        <v>5.4226000000000001</v>
      </c>
      <c r="X117" s="1">
        <f t="shared" si="140"/>
        <v>5.3780099999999997</v>
      </c>
      <c r="Y117" s="1">
        <f t="shared" si="143"/>
        <v>5.7077400000000003</v>
      </c>
      <c r="Z117" s="1">
        <f t="shared" si="146"/>
        <v>6.1360100000000006</v>
      </c>
      <c r="AA117" s="1">
        <f t="shared" si="149"/>
        <v>6.8249999999999993</v>
      </c>
      <c r="AB117" s="1">
        <f t="shared" si="152"/>
        <v>7.03125</v>
      </c>
      <c r="AC117" s="1">
        <f t="shared" si="155"/>
        <v>6.8475000000000001</v>
      </c>
      <c r="AD117" s="1">
        <f t="shared" si="158"/>
        <v>7.2689400000000006</v>
      </c>
      <c r="AE117" s="1">
        <f t="shared" si="161"/>
        <v>7.7140000000000004</v>
      </c>
      <c r="AF117" s="1">
        <f t="shared" si="164"/>
        <v>6.84</v>
      </c>
      <c r="AG117" s="1">
        <f t="shared" si="167"/>
        <v>6.2915399999999995</v>
      </c>
      <c r="AH117" s="1">
        <f t="shared" si="170"/>
        <v>6.6658999999999997</v>
      </c>
      <c r="AI117" s="1">
        <f t="shared" si="173"/>
        <v>6.34368</v>
      </c>
      <c r="AJ117" s="1">
        <f t="shared" si="177"/>
        <v>7.0003200000000003</v>
      </c>
      <c r="AK117" s="1">
        <f t="shared" si="180"/>
        <v>6.9146000000000001</v>
      </c>
      <c r="AL117" s="1">
        <f t="shared" si="183"/>
        <v>7.4266499999999995</v>
      </c>
      <c r="AM117" s="1">
        <f t="shared" si="186"/>
        <v>8.3930000000000007</v>
      </c>
      <c r="AN117" s="1">
        <f t="shared" si="190"/>
        <v>8.8584300000000002</v>
      </c>
      <c r="AO117" s="1">
        <f t="shared" si="193"/>
        <v>9.3305699999999998</v>
      </c>
      <c r="AP117" s="1">
        <f t="shared" si="195"/>
        <v>9.876710000000001</v>
      </c>
      <c r="AQ117" s="1">
        <f t="shared" si="197"/>
        <v>9.8805999999999994</v>
      </c>
      <c r="AR117" s="1">
        <f t="shared" si="199"/>
        <v>9.9254999999999995</v>
      </c>
      <c r="AS117" s="1">
        <f t="shared" si="201"/>
        <v>10.221900000000002</v>
      </c>
      <c r="AT117" s="1">
        <f t="shared" si="204"/>
        <v>10.962899999999999</v>
      </c>
      <c r="AU117" s="1">
        <f t="shared" si="207"/>
        <v>10.945450000000001</v>
      </c>
      <c r="AV117" s="1">
        <f t="shared" si="210"/>
        <v>11.016550000000001</v>
      </c>
      <c r="AW117" s="1">
        <f t="shared" si="213"/>
        <v>11.119249999999999</v>
      </c>
      <c r="AX117" s="1">
        <f t="shared" si="216"/>
        <v>11.66386</v>
      </c>
      <c r="AY117" s="1">
        <f t="shared" ref="AY117:AY148" si="219">31.36*C70</f>
        <v>12.449920000000001</v>
      </c>
      <c r="AZ117" s="1">
        <f t="shared" si="129"/>
        <v>11.882210000000001</v>
      </c>
      <c r="BA117" s="1">
        <f t="shared" si="132"/>
        <v>12.517410000000002</v>
      </c>
      <c r="BB117" s="1">
        <f t="shared" si="135"/>
        <v>12.846920000000001</v>
      </c>
      <c r="BC117" s="1">
        <f t="shared" si="138"/>
        <v>13.728260000000001</v>
      </c>
      <c r="BD117" s="1">
        <f t="shared" si="141"/>
        <v>14.255700000000001</v>
      </c>
      <c r="BE117" s="1">
        <f t="shared" si="144"/>
        <v>14.960900000000001</v>
      </c>
      <c r="BF117" s="1">
        <f t="shared" si="147"/>
        <v>14.780499999999998</v>
      </c>
      <c r="BG117" s="1">
        <f t="shared" si="150"/>
        <v>15.812999999999999</v>
      </c>
      <c r="BH117" s="1">
        <f t="shared" si="153"/>
        <v>15.7584</v>
      </c>
      <c r="BI117" s="1">
        <f t="shared" si="156"/>
        <v>15.571999999999999</v>
      </c>
      <c r="BJ117" s="1">
        <f t="shared" si="159"/>
        <v>16.005499999999998</v>
      </c>
      <c r="BK117" s="1">
        <f t="shared" si="162"/>
        <v>14.968300000000001</v>
      </c>
      <c r="BL117" s="1">
        <f t="shared" si="165"/>
        <v>15.0543</v>
      </c>
      <c r="BM117" s="1">
        <f t="shared" si="168"/>
        <v>14.761899999999999</v>
      </c>
      <c r="BN117" s="1">
        <f t="shared" si="171"/>
        <v>15.646949999999999</v>
      </c>
      <c r="BO117" s="1">
        <f t="shared" si="174"/>
        <v>15.31635</v>
      </c>
      <c r="BP117" s="1">
        <f t="shared" si="178"/>
        <v>15.6684</v>
      </c>
      <c r="BQ117" s="1">
        <f t="shared" si="181"/>
        <v>15.769600000000002</v>
      </c>
      <c r="BR117" s="1">
        <f t="shared" si="184"/>
        <v>15.507000000000001</v>
      </c>
      <c r="BS117" s="1">
        <f t="shared" si="187"/>
        <v>15.507000000000001</v>
      </c>
      <c r="BT117" s="1">
        <f t="shared" si="191"/>
        <v>15.679300000000001</v>
      </c>
      <c r="BU117" s="1">
        <f t="shared" si="194"/>
        <v>15.679300000000001</v>
      </c>
      <c r="BV117" s="1">
        <f t="shared" si="196"/>
        <v>15.377800000000001</v>
      </c>
      <c r="BW117" s="1">
        <f t="shared" si="198"/>
        <v>14.913200000000002</v>
      </c>
      <c r="BX117" s="1">
        <f t="shared" si="200"/>
        <v>14.62425</v>
      </c>
      <c r="BY117" s="1">
        <f t="shared" si="202"/>
        <v>14.187150000000001</v>
      </c>
      <c r="BZ117" s="1">
        <f t="shared" si="205"/>
        <v>13.907299999999999</v>
      </c>
      <c r="CA117" s="1">
        <f t="shared" si="208"/>
        <v>13.488999999999999</v>
      </c>
      <c r="CB117" s="1">
        <f t="shared" si="211"/>
        <v>13.224</v>
      </c>
      <c r="CC117" s="1">
        <f t="shared" si="214"/>
        <v>12.824999999999999</v>
      </c>
      <c r="CD117" s="1">
        <f t="shared" si="217"/>
        <v>12.575999999999999</v>
      </c>
      <c r="CE117" s="1">
        <f t="shared" ref="CE117:CE148" si="220">25.41*C38</f>
        <v>12.32385</v>
      </c>
      <c r="CF117" s="1">
        <f t="shared" si="130"/>
        <v>12.078499999999998</v>
      </c>
      <c r="CG117" s="1">
        <f t="shared" si="133"/>
        <v>11.83545</v>
      </c>
      <c r="CH117" s="1">
        <f t="shared" si="136"/>
        <v>11.595000000000001</v>
      </c>
      <c r="CI117" s="1">
        <f t="shared" si="139"/>
        <v>11.475</v>
      </c>
      <c r="CJ117" s="1">
        <f t="shared" si="142"/>
        <v>11.237300000000001</v>
      </c>
      <c r="CK117" s="1">
        <f t="shared" si="145"/>
        <v>11.008400000000002</v>
      </c>
      <c r="CL117" s="1">
        <f t="shared" si="148"/>
        <v>10.778250000000002</v>
      </c>
      <c r="CM117" s="1">
        <f t="shared" si="151"/>
        <v>10.552300000000001</v>
      </c>
      <c r="CN117" s="1">
        <f t="shared" si="154"/>
        <v>10.4328</v>
      </c>
      <c r="CO117" s="1">
        <f t="shared" si="157"/>
        <v>10.2133</v>
      </c>
      <c r="CP117" s="1">
        <f t="shared" si="160"/>
        <v>9.9990000000000006</v>
      </c>
      <c r="CQ117" s="1">
        <f t="shared" si="163"/>
        <v>9.784650000000001</v>
      </c>
      <c r="CR117" s="1">
        <f t="shared" si="166"/>
        <v>9.6615000000000002</v>
      </c>
      <c r="CS117" s="1">
        <f t="shared" si="169"/>
        <v>9.4562999999999988</v>
      </c>
      <c r="CT117" s="1">
        <f t="shared" si="172"/>
        <v>9.2517499999999995</v>
      </c>
      <c r="CU117" s="1">
        <f t="shared" si="175"/>
        <v>9.1318499999999982</v>
      </c>
      <c r="CV117" s="1">
        <f t="shared" si="179"/>
        <v>9.0083000000000002</v>
      </c>
      <c r="CW117" s="1">
        <f t="shared" si="182"/>
        <v>8.9608999999999988</v>
      </c>
      <c r="CX117" s="1">
        <f t="shared" si="185"/>
        <v>8.90625</v>
      </c>
      <c r="CY117" s="1">
        <f t="shared" si="188"/>
        <v>8.7065999999999999</v>
      </c>
      <c r="CZ117" s="1">
        <f t="shared" si="192"/>
        <v>8.5760000000000005</v>
      </c>
    </row>
    <row r="118" spans="1:104" x14ac:dyDescent="0.25">
      <c r="A118">
        <v>2063</v>
      </c>
      <c r="Q118" s="1">
        <f t="shared" si="212"/>
        <v>4.5251000000000001</v>
      </c>
      <c r="R118" s="1">
        <f t="shared" si="215"/>
        <v>4.8469999999999995</v>
      </c>
      <c r="S118" s="1">
        <f t="shared" si="218"/>
        <v>5.13375</v>
      </c>
      <c r="T118" s="1">
        <f t="shared" ref="T118:T149" si="221">14.1*C102</f>
        <v>5.2874999999999996</v>
      </c>
      <c r="U118" s="1">
        <f t="shared" si="131"/>
        <v>5.1150000000000002</v>
      </c>
      <c r="V118" s="1">
        <f t="shared" si="134"/>
        <v>5.1223999999999998</v>
      </c>
      <c r="W118" s="1">
        <f t="shared" si="137"/>
        <v>5.4226000000000001</v>
      </c>
      <c r="X118" s="1">
        <f t="shared" si="140"/>
        <v>5.3921999999999999</v>
      </c>
      <c r="Y118" s="1">
        <f t="shared" si="143"/>
        <v>5.7077400000000003</v>
      </c>
      <c r="Z118" s="1">
        <f t="shared" si="146"/>
        <v>6.1360100000000006</v>
      </c>
      <c r="AA118" s="1">
        <f t="shared" si="149"/>
        <v>6.8978000000000002</v>
      </c>
      <c r="AB118" s="1">
        <f t="shared" si="152"/>
        <v>7.03125</v>
      </c>
      <c r="AC118" s="1">
        <f t="shared" si="155"/>
        <v>6.8475000000000001</v>
      </c>
      <c r="AD118" s="1">
        <f t="shared" si="158"/>
        <v>7.2112499999999997</v>
      </c>
      <c r="AE118" s="1">
        <f t="shared" si="161"/>
        <v>7.6734</v>
      </c>
      <c r="AF118" s="1">
        <f t="shared" si="164"/>
        <v>6.84</v>
      </c>
      <c r="AG118" s="1">
        <f t="shared" si="167"/>
        <v>6.2585999999999995</v>
      </c>
      <c r="AH118" s="1">
        <f t="shared" si="170"/>
        <v>6.6658999999999997</v>
      </c>
      <c r="AI118" s="1">
        <f t="shared" si="173"/>
        <v>6.3106400000000002</v>
      </c>
      <c r="AJ118" s="1">
        <f t="shared" si="177"/>
        <v>7.0003200000000003</v>
      </c>
      <c r="AK118" s="1">
        <f t="shared" si="180"/>
        <v>6.8966400000000005</v>
      </c>
      <c r="AL118" s="1">
        <f t="shared" si="183"/>
        <v>7.4266499999999995</v>
      </c>
      <c r="AM118" s="1">
        <f t="shared" si="186"/>
        <v>8.3930000000000007</v>
      </c>
      <c r="AN118" s="1">
        <f t="shared" si="190"/>
        <v>8.8126499999999997</v>
      </c>
      <c r="AO118" s="1">
        <f t="shared" si="193"/>
        <v>9.3305699999999998</v>
      </c>
      <c r="AP118" s="1">
        <f t="shared" si="195"/>
        <v>9.8259299999999996</v>
      </c>
      <c r="AQ118" s="1">
        <f t="shared" si="197"/>
        <v>9.8805999999999994</v>
      </c>
      <c r="AR118" s="1">
        <f t="shared" si="199"/>
        <v>9.9000500000000002</v>
      </c>
      <c r="AS118" s="1">
        <f t="shared" si="201"/>
        <v>10.221900000000002</v>
      </c>
      <c r="AT118" s="1">
        <f t="shared" si="204"/>
        <v>10.962899999999999</v>
      </c>
      <c r="AU118" s="1">
        <f t="shared" si="207"/>
        <v>10.806900000000001</v>
      </c>
      <c r="AV118" s="1">
        <f t="shared" si="210"/>
        <v>11.016550000000001</v>
      </c>
      <c r="AW118" s="1">
        <f t="shared" si="213"/>
        <v>11.119249999999999</v>
      </c>
      <c r="AX118" s="1">
        <f t="shared" si="216"/>
        <v>11.6051</v>
      </c>
      <c r="AY118" s="1">
        <f t="shared" si="219"/>
        <v>12.449920000000001</v>
      </c>
      <c r="AZ118" s="1">
        <f t="shared" ref="AZ118:AZ149" si="222">29.93*C70</f>
        <v>11.882210000000001</v>
      </c>
      <c r="BA118" s="1">
        <f t="shared" si="132"/>
        <v>12.517410000000002</v>
      </c>
      <c r="BB118" s="1">
        <f t="shared" si="135"/>
        <v>12.846920000000001</v>
      </c>
      <c r="BC118" s="1">
        <f t="shared" si="138"/>
        <v>13.728260000000001</v>
      </c>
      <c r="BD118" s="1">
        <f t="shared" si="141"/>
        <v>13.803690000000001</v>
      </c>
      <c r="BE118" s="1">
        <f t="shared" si="144"/>
        <v>14.960900000000001</v>
      </c>
      <c r="BF118" s="1">
        <f t="shared" si="147"/>
        <v>14.780499999999998</v>
      </c>
      <c r="BG118" s="1">
        <f t="shared" si="150"/>
        <v>15.436499999999999</v>
      </c>
      <c r="BH118" s="1">
        <f t="shared" si="153"/>
        <v>15.7584</v>
      </c>
      <c r="BI118" s="1">
        <f t="shared" si="156"/>
        <v>15.3888</v>
      </c>
      <c r="BJ118" s="1">
        <f t="shared" si="159"/>
        <v>16.005499999999998</v>
      </c>
      <c r="BK118" s="1">
        <f t="shared" si="162"/>
        <v>14.79425</v>
      </c>
      <c r="BL118" s="1">
        <f t="shared" si="165"/>
        <v>15.0543</v>
      </c>
      <c r="BM118" s="1">
        <f t="shared" si="168"/>
        <v>14.761899999999999</v>
      </c>
      <c r="BN118" s="1">
        <f t="shared" si="171"/>
        <v>15.467099999999999</v>
      </c>
      <c r="BO118" s="1">
        <f t="shared" si="174"/>
        <v>15.31635</v>
      </c>
      <c r="BP118" s="1">
        <f t="shared" si="178"/>
        <v>15.490349999999999</v>
      </c>
      <c r="BQ118" s="1">
        <f t="shared" si="181"/>
        <v>15.769600000000002</v>
      </c>
      <c r="BR118" s="1">
        <f t="shared" si="184"/>
        <v>15.1624</v>
      </c>
      <c r="BS118" s="1">
        <f t="shared" si="187"/>
        <v>15.507000000000001</v>
      </c>
      <c r="BT118" s="1">
        <f t="shared" si="191"/>
        <v>15.507000000000001</v>
      </c>
      <c r="BU118" s="1">
        <f t="shared" si="194"/>
        <v>15.679300000000001</v>
      </c>
      <c r="BV118" s="1">
        <f t="shared" si="196"/>
        <v>15.210650000000001</v>
      </c>
      <c r="BW118" s="1">
        <f t="shared" si="198"/>
        <v>14.913200000000002</v>
      </c>
      <c r="BX118" s="1">
        <f t="shared" si="200"/>
        <v>14.467000000000001</v>
      </c>
      <c r="BY118" s="1">
        <f t="shared" si="202"/>
        <v>14.187150000000001</v>
      </c>
      <c r="BZ118" s="1">
        <f t="shared" si="205"/>
        <v>13.759350000000001</v>
      </c>
      <c r="CA118" s="1">
        <f t="shared" si="208"/>
        <v>13.488999999999999</v>
      </c>
      <c r="CB118" s="1">
        <f t="shared" si="211"/>
        <v>13.0848</v>
      </c>
      <c r="CC118" s="1">
        <f t="shared" si="214"/>
        <v>12.824999999999999</v>
      </c>
      <c r="CD118" s="1">
        <f t="shared" si="217"/>
        <v>12.444999999999999</v>
      </c>
      <c r="CE118" s="1">
        <f t="shared" si="220"/>
        <v>12.1968</v>
      </c>
      <c r="CF118" s="1">
        <f t="shared" ref="CF118:CF149" si="223">24.65*C38</f>
        <v>11.955249999999999</v>
      </c>
      <c r="CG118" s="1">
        <f t="shared" si="133"/>
        <v>11.7159</v>
      </c>
      <c r="CH118" s="1">
        <f t="shared" si="136"/>
        <v>11.479050000000001</v>
      </c>
      <c r="CI118" s="1">
        <f t="shared" si="139"/>
        <v>11.25</v>
      </c>
      <c r="CJ118" s="1">
        <f t="shared" si="142"/>
        <v>11.1282</v>
      </c>
      <c r="CK118" s="1">
        <f t="shared" si="145"/>
        <v>10.902550000000002</v>
      </c>
      <c r="CL118" s="1">
        <f t="shared" si="148"/>
        <v>10.675600000000001</v>
      </c>
      <c r="CM118" s="1">
        <f t="shared" si="151"/>
        <v>10.45275</v>
      </c>
      <c r="CN118" s="1">
        <f t="shared" si="154"/>
        <v>10.239600000000001</v>
      </c>
      <c r="CO118" s="1">
        <f t="shared" si="157"/>
        <v>10.1196</v>
      </c>
      <c r="CP118" s="1">
        <f t="shared" si="160"/>
        <v>9.908100000000001</v>
      </c>
      <c r="CQ118" s="1">
        <f t="shared" si="163"/>
        <v>9.6965000000000003</v>
      </c>
      <c r="CR118" s="1">
        <f t="shared" si="166"/>
        <v>9.4905000000000008</v>
      </c>
      <c r="CS118" s="1">
        <f t="shared" si="169"/>
        <v>9.3733499999999985</v>
      </c>
      <c r="CT118" s="1">
        <f t="shared" si="172"/>
        <v>9.1712999999999987</v>
      </c>
      <c r="CU118" s="1">
        <f t="shared" si="175"/>
        <v>8.9757499999999997</v>
      </c>
      <c r="CV118" s="1">
        <f t="shared" si="179"/>
        <v>8.8568999999999996</v>
      </c>
      <c r="CW118" s="1">
        <f t="shared" si="182"/>
        <v>8.7405499999999989</v>
      </c>
      <c r="CX118" s="1">
        <f t="shared" si="185"/>
        <v>8.692499999999999</v>
      </c>
      <c r="CY118" s="1">
        <f t="shared" si="188"/>
        <v>8.6374999999999993</v>
      </c>
      <c r="CZ118" s="1">
        <f t="shared" si="192"/>
        <v>8.4420000000000002</v>
      </c>
    </row>
    <row r="119" spans="1:104" x14ac:dyDescent="0.25">
      <c r="A119">
        <v>2064</v>
      </c>
      <c r="R119" s="1">
        <f t="shared" si="215"/>
        <v>4.8469999999999995</v>
      </c>
      <c r="S119" s="1">
        <f t="shared" si="218"/>
        <v>5.0652999999999997</v>
      </c>
      <c r="T119" s="1">
        <f t="shared" si="221"/>
        <v>5.2874999999999996</v>
      </c>
      <c r="U119" s="1">
        <f t="shared" ref="U119:U150" si="224">13.64*C102</f>
        <v>5.1150000000000002</v>
      </c>
      <c r="V119" s="1">
        <f t="shared" si="134"/>
        <v>5.0549999999999997</v>
      </c>
      <c r="W119" s="1">
        <f t="shared" si="137"/>
        <v>5.4226000000000001</v>
      </c>
      <c r="X119" s="1">
        <f t="shared" si="140"/>
        <v>5.3921999999999999</v>
      </c>
      <c r="Y119" s="1">
        <f t="shared" si="143"/>
        <v>5.7228000000000003</v>
      </c>
      <c r="Z119" s="1">
        <f t="shared" si="146"/>
        <v>6.1360100000000006</v>
      </c>
      <c r="AA119" s="1">
        <f t="shared" si="149"/>
        <v>6.8978000000000002</v>
      </c>
      <c r="AB119" s="1">
        <f t="shared" si="152"/>
        <v>7.1062500000000002</v>
      </c>
      <c r="AC119" s="1">
        <f t="shared" si="155"/>
        <v>6.8475000000000001</v>
      </c>
      <c r="AD119" s="1">
        <f t="shared" si="158"/>
        <v>7.2112499999999997</v>
      </c>
      <c r="AE119" s="1">
        <f t="shared" si="161"/>
        <v>7.6125000000000007</v>
      </c>
      <c r="AF119" s="1">
        <f t="shared" si="164"/>
        <v>6.8040000000000003</v>
      </c>
      <c r="AG119" s="1">
        <f t="shared" si="167"/>
        <v>6.2585999999999995</v>
      </c>
      <c r="AH119" s="1">
        <f t="shared" si="170"/>
        <v>6.6310000000000002</v>
      </c>
      <c r="AI119" s="1">
        <f t="shared" si="173"/>
        <v>6.3106400000000002</v>
      </c>
      <c r="AJ119" s="1">
        <f t="shared" si="177"/>
        <v>6.9638600000000004</v>
      </c>
      <c r="AK119" s="1">
        <f t="shared" si="180"/>
        <v>6.8966400000000005</v>
      </c>
      <c r="AL119" s="1">
        <f t="shared" si="183"/>
        <v>7.4073599999999997</v>
      </c>
      <c r="AM119" s="1">
        <f t="shared" si="186"/>
        <v>8.3930000000000007</v>
      </c>
      <c r="AN119" s="1">
        <f t="shared" si="190"/>
        <v>8.8126499999999997</v>
      </c>
      <c r="AO119" s="1">
        <f t="shared" si="193"/>
        <v>9.2823499999999992</v>
      </c>
      <c r="AP119" s="1">
        <f t="shared" si="195"/>
        <v>9.8259299999999996</v>
      </c>
      <c r="AQ119" s="1">
        <f t="shared" si="197"/>
        <v>9.8298000000000005</v>
      </c>
      <c r="AR119" s="1">
        <f t="shared" si="199"/>
        <v>9.9000500000000002</v>
      </c>
      <c r="AS119" s="1">
        <f t="shared" si="201"/>
        <v>10.195690000000001</v>
      </c>
      <c r="AT119" s="1">
        <f t="shared" si="204"/>
        <v>10.962899999999999</v>
      </c>
      <c r="AU119" s="1">
        <f t="shared" si="207"/>
        <v>10.806900000000001</v>
      </c>
      <c r="AV119" s="1">
        <f t="shared" si="210"/>
        <v>10.8771</v>
      </c>
      <c r="AW119" s="1">
        <f t="shared" si="213"/>
        <v>11.119249999999999</v>
      </c>
      <c r="AX119" s="1">
        <f t="shared" si="216"/>
        <v>11.6051</v>
      </c>
      <c r="AY119" s="1">
        <f t="shared" si="219"/>
        <v>12.3872</v>
      </c>
      <c r="AZ119" s="1">
        <f t="shared" si="222"/>
        <v>11.882210000000001</v>
      </c>
      <c r="BA119" s="1">
        <f t="shared" ref="BA119:BA150" si="225">31.53*C70</f>
        <v>12.517410000000002</v>
      </c>
      <c r="BB119" s="1">
        <f t="shared" si="135"/>
        <v>12.846920000000001</v>
      </c>
      <c r="BC119" s="1">
        <f t="shared" si="138"/>
        <v>13.728260000000001</v>
      </c>
      <c r="BD119" s="1">
        <f t="shared" si="141"/>
        <v>13.803690000000001</v>
      </c>
      <c r="BE119" s="1">
        <f t="shared" si="144"/>
        <v>14.486530000000002</v>
      </c>
      <c r="BF119" s="1">
        <f t="shared" si="147"/>
        <v>14.780499999999998</v>
      </c>
      <c r="BG119" s="1">
        <f t="shared" si="150"/>
        <v>15.436499999999999</v>
      </c>
      <c r="BH119" s="1">
        <f t="shared" si="153"/>
        <v>15.3832</v>
      </c>
      <c r="BI119" s="1">
        <f t="shared" si="156"/>
        <v>15.3888</v>
      </c>
      <c r="BJ119" s="1">
        <f t="shared" si="159"/>
        <v>15.817199999999998</v>
      </c>
      <c r="BK119" s="1">
        <f t="shared" si="162"/>
        <v>14.79425</v>
      </c>
      <c r="BL119" s="1">
        <f t="shared" si="165"/>
        <v>14.879249999999999</v>
      </c>
      <c r="BM119" s="1">
        <f t="shared" si="168"/>
        <v>14.761899999999999</v>
      </c>
      <c r="BN119" s="1">
        <f t="shared" si="171"/>
        <v>15.467099999999999</v>
      </c>
      <c r="BO119" s="1">
        <f t="shared" si="174"/>
        <v>15.1403</v>
      </c>
      <c r="BP119" s="1">
        <f t="shared" si="178"/>
        <v>15.490349999999999</v>
      </c>
      <c r="BQ119" s="1">
        <f t="shared" si="181"/>
        <v>15.590400000000001</v>
      </c>
      <c r="BR119" s="1">
        <f t="shared" si="184"/>
        <v>15.1624</v>
      </c>
      <c r="BS119" s="1">
        <f t="shared" si="187"/>
        <v>15.1624</v>
      </c>
      <c r="BT119" s="1">
        <f t="shared" si="191"/>
        <v>15.507000000000001</v>
      </c>
      <c r="BU119" s="1">
        <f t="shared" si="194"/>
        <v>15.507000000000001</v>
      </c>
      <c r="BV119" s="1">
        <f t="shared" si="196"/>
        <v>15.210650000000001</v>
      </c>
      <c r="BW119" s="1">
        <f t="shared" si="198"/>
        <v>14.751100000000001</v>
      </c>
      <c r="BX119" s="1">
        <f t="shared" si="200"/>
        <v>14.467000000000001</v>
      </c>
      <c r="BY119" s="1">
        <f t="shared" si="202"/>
        <v>14.034600000000001</v>
      </c>
      <c r="BZ119" s="1">
        <f t="shared" si="205"/>
        <v>13.759350000000001</v>
      </c>
      <c r="CA119" s="1">
        <f t="shared" si="208"/>
        <v>13.345500000000001</v>
      </c>
      <c r="CB119" s="1">
        <f t="shared" si="211"/>
        <v>13.0848</v>
      </c>
      <c r="CC119" s="1">
        <f t="shared" si="214"/>
        <v>12.69</v>
      </c>
      <c r="CD119" s="1">
        <f t="shared" si="217"/>
        <v>12.444999999999999</v>
      </c>
      <c r="CE119" s="1">
        <f t="shared" si="220"/>
        <v>12.069749999999999</v>
      </c>
      <c r="CF119" s="1">
        <f t="shared" si="223"/>
        <v>11.831999999999999</v>
      </c>
      <c r="CG119" s="1">
        <f t="shared" ref="CG119:CG150" si="226">23.91*C38</f>
        <v>11.596349999999999</v>
      </c>
      <c r="CH119" s="1">
        <f t="shared" si="136"/>
        <v>11.363100000000001</v>
      </c>
      <c r="CI119" s="1">
        <f t="shared" si="139"/>
        <v>11.137499999999999</v>
      </c>
      <c r="CJ119" s="1">
        <f t="shared" si="142"/>
        <v>10.91</v>
      </c>
      <c r="CK119" s="1">
        <f t="shared" si="145"/>
        <v>10.796700000000001</v>
      </c>
      <c r="CL119" s="1">
        <f t="shared" si="148"/>
        <v>10.572950000000001</v>
      </c>
      <c r="CM119" s="1">
        <f t="shared" si="151"/>
        <v>10.353200000000001</v>
      </c>
      <c r="CN119" s="1">
        <f t="shared" si="154"/>
        <v>10.143000000000001</v>
      </c>
      <c r="CO119" s="1">
        <f t="shared" si="157"/>
        <v>9.9321999999999999</v>
      </c>
      <c r="CP119" s="1">
        <f t="shared" si="160"/>
        <v>9.8171999999999997</v>
      </c>
      <c r="CQ119" s="1">
        <f t="shared" si="163"/>
        <v>9.6083499999999997</v>
      </c>
      <c r="CR119" s="1">
        <f t="shared" si="166"/>
        <v>9.4050000000000011</v>
      </c>
      <c r="CS119" s="1">
        <f t="shared" si="169"/>
        <v>9.2074500000000015</v>
      </c>
      <c r="CT119" s="1">
        <f t="shared" si="172"/>
        <v>9.0908499999999997</v>
      </c>
      <c r="CU119" s="1">
        <f t="shared" si="175"/>
        <v>8.8976999999999986</v>
      </c>
      <c r="CV119" s="1">
        <f t="shared" si="179"/>
        <v>8.7054999999999989</v>
      </c>
      <c r="CW119" s="1">
        <f t="shared" si="182"/>
        <v>8.5936499999999985</v>
      </c>
      <c r="CX119" s="1">
        <f t="shared" si="185"/>
        <v>8.4787499999999998</v>
      </c>
      <c r="CY119" s="1">
        <f t="shared" si="188"/>
        <v>8.4301999999999992</v>
      </c>
      <c r="CZ119" s="1">
        <f t="shared" si="192"/>
        <v>8.375</v>
      </c>
    </row>
    <row r="120" spans="1:104" x14ac:dyDescent="0.25">
      <c r="A120">
        <v>2065</v>
      </c>
      <c r="S120" s="1">
        <f t="shared" si="218"/>
        <v>5.0652999999999997</v>
      </c>
      <c r="T120" s="1">
        <f t="shared" si="221"/>
        <v>5.2169999999999996</v>
      </c>
      <c r="U120" s="1">
        <f t="shared" si="224"/>
        <v>5.1150000000000002</v>
      </c>
      <c r="V120" s="1">
        <f t="shared" ref="V120:V151" si="227">13.48*C102</f>
        <v>5.0549999999999997</v>
      </c>
      <c r="W120" s="1">
        <f t="shared" si="137"/>
        <v>5.3512500000000003</v>
      </c>
      <c r="X120" s="1">
        <f t="shared" si="140"/>
        <v>5.3921999999999999</v>
      </c>
      <c r="Y120" s="1">
        <f t="shared" si="143"/>
        <v>5.7228000000000003</v>
      </c>
      <c r="Z120" s="1">
        <f t="shared" si="146"/>
        <v>6.1522000000000006</v>
      </c>
      <c r="AA120" s="1">
        <f t="shared" si="149"/>
        <v>6.8978000000000002</v>
      </c>
      <c r="AB120" s="1">
        <f t="shared" si="152"/>
        <v>7.1062500000000002</v>
      </c>
      <c r="AC120" s="1">
        <f t="shared" si="155"/>
        <v>6.9205400000000008</v>
      </c>
      <c r="AD120" s="1">
        <f t="shared" si="158"/>
        <v>7.2112499999999997</v>
      </c>
      <c r="AE120" s="1">
        <f t="shared" si="161"/>
        <v>7.6125000000000007</v>
      </c>
      <c r="AF120" s="1">
        <f t="shared" si="164"/>
        <v>6.75</v>
      </c>
      <c r="AG120" s="1">
        <f t="shared" si="167"/>
        <v>6.2256599999999995</v>
      </c>
      <c r="AH120" s="1">
        <f t="shared" si="170"/>
        <v>6.6310000000000002</v>
      </c>
      <c r="AI120" s="1">
        <f t="shared" si="173"/>
        <v>6.2775999999999996</v>
      </c>
      <c r="AJ120" s="1">
        <f t="shared" si="177"/>
        <v>6.9638600000000004</v>
      </c>
      <c r="AK120" s="1">
        <f t="shared" si="180"/>
        <v>6.8607200000000006</v>
      </c>
      <c r="AL120" s="1">
        <f t="shared" si="183"/>
        <v>7.4073599999999997</v>
      </c>
      <c r="AM120" s="1">
        <f t="shared" si="186"/>
        <v>8.3712</v>
      </c>
      <c r="AN120" s="1">
        <f t="shared" si="190"/>
        <v>8.8126499999999997</v>
      </c>
      <c r="AO120" s="1">
        <f t="shared" si="193"/>
        <v>9.2823499999999992</v>
      </c>
      <c r="AP120" s="1">
        <f t="shared" si="195"/>
        <v>9.77515</v>
      </c>
      <c r="AQ120" s="1">
        <f t="shared" si="197"/>
        <v>9.8298000000000005</v>
      </c>
      <c r="AR120" s="1">
        <f t="shared" si="199"/>
        <v>9.8491499999999998</v>
      </c>
      <c r="AS120" s="1">
        <f t="shared" si="201"/>
        <v>10.195690000000001</v>
      </c>
      <c r="AT120" s="1">
        <f t="shared" si="204"/>
        <v>10.93479</v>
      </c>
      <c r="AU120" s="1">
        <f t="shared" si="207"/>
        <v>10.806900000000001</v>
      </c>
      <c r="AV120" s="1">
        <f t="shared" si="210"/>
        <v>10.8771</v>
      </c>
      <c r="AW120" s="1">
        <f t="shared" si="213"/>
        <v>10.9785</v>
      </c>
      <c r="AX120" s="1">
        <f t="shared" si="216"/>
        <v>11.6051</v>
      </c>
      <c r="AY120" s="1">
        <f t="shared" si="219"/>
        <v>12.3872</v>
      </c>
      <c r="AZ120" s="1">
        <f t="shared" si="222"/>
        <v>11.82235</v>
      </c>
      <c r="BA120" s="1">
        <f t="shared" si="225"/>
        <v>12.517410000000002</v>
      </c>
      <c r="BB120" s="1">
        <f t="shared" ref="BB120:BB151" si="228">32.36*C70</f>
        <v>12.846920000000001</v>
      </c>
      <c r="BC120" s="1">
        <f t="shared" si="138"/>
        <v>13.728260000000001</v>
      </c>
      <c r="BD120" s="1">
        <f t="shared" si="141"/>
        <v>13.803690000000001</v>
      </c>
      <c r="BE120" s="1">
        <f t="shared" si="144"/>
        <v>14.486530000000002</v>
      </c>
      <c r="BF120" s="1">
        <f t="shared" si="147"/>
        <v>14.31185</v>
      </c>
      <c r="BG120" s="1">
        <f t="shared" si="150"/>
        <v>15.436499999999999</v>
      </c>
      <c r="BH120" s="1">
        <f t="shared" si="153"/>
        <v>15.3832</v>
      </c>
      <c r="BI120" s="1">
        <f t="shared" si="156"/>
        <v>15.022399999999999</v>
      </c>
      <c r="BJ120" s="1">
        <f t="shared" si="159"/>
        <v>15.817199999999998</v>
      </c>
      <c r="BK120" s="1">
        <f t="shared" si="162"/>
        <v>14.620200000000001</v>
      </c>
      <c r="BL120" s="1">
        <f t="shared" si="165"/>
        <v>14.879249999999999</v>
      </c>
      <c r="BM120" s="1">
        <f t="shared" si="168"/>
        <v>14.590249999999999</v>
      </c>
      <c r="BN120" s="1">
        <f t="shared" si="171"/>
        <v>15.467099999999999</v>
      </c>
      <c r="BO120" s="1">
        <f t="shared" si="174"/>
        <v>15.1403</v>
      </c>
      <c r="BP120" s="1">
        <f t="shared" si="178"/>
        <v>15.312299999999999</v>
      </c>
      <c r="BQ120" s="1">
        <f t="shared" si="181"/>
        <v>15.590400000000001</v>
      </c>
      <c r="BR120" s="1">
        <f t="shared" si="184"/>
        <v>14.9901</v>
      </c>
      <c r="BS120" s="1">
        <f t="shared" si="187"/>
        <v>15.1624</v>
      </c>
      <c r="BT120" s="1">
        <f t="shared" si="191"/>
        <v>15.1624</v>
      </c>
      <c r="BU120" s="1">
        <f t="shared" si="194"/>
        <v>15.507000000000001</v>
      </c>
      <c r="BV120" s="1">
        <f t="shared" si="196"/>
        <v>15.0435</v>
      </c>
      <c r="BW120" s="1">
        <f t="shared" si="198"/>
        <v>14.751100000000001</v>
      </c>
      <c r="BX120" s="1">
        <f t="shared" si="200"/>
        <v>14.309749999999999</v>
      </c>
      <c r="BY120" s="1">
        <f t="shared" si="202"/>
        <v>14.034600000000001</v>
      </c>
      <c r="BZ120" s="1">
        <f t="shared" si="205"/>
        <v>13.6114</v>
      </c>
      <c r="CA120" s="1">
        <f t="shared" si="208"/>
        <v>13.345500000000001</v>
      </c>
      <c r="CB120" s="1">
        <f t="shared" si="211"/>
        <v>12.945600000000001</v>
      </c>
      <c r="CC120" s="1">
        <f t="shared" si="214"/>
        <v>12.69</v>
      </c>
      <c r="CD120" s="1">
        <f t="shared" si="217"/>
        <v>12.313999999999998</v>
      </c>
      <c r="CE120" s="1">
        <f t="shared" si="220"/>
        <v>12.069749999999999</v>
      </c>
      <c r="CF120" s="1">
        <f t="shared" si="223"/>
        <v>11.708749999999998</v>
      </c>
      <c r="CG120" s="1">
        <f t="shared" si="226"/>
        <v>11.476799999999999</v>
      </c>
      <c r="CH120" s="1">
        <f t="shared" ref="CH120:CH151" si="229">23.19*C38</f>
        <v>11.24715</v>
      </c>
      <c r="CI120" s="1">
        <f t="shared" si="139"/>
        <v>11.025</v>
      </c>
      <c r="CJ120" s="1">
        <f t="shared" si="142"/>
        <v>10.8009</v>
      </c>
      <c r="CK120" s="1">
        <f t="shared" si="145"/>
        <v>10.585000000000001</v>
      </c>
      <c r="CL120" s="1">
        <f t="shared" si="148"/>
        <v>10.4703</v>
      </c>
      <c r="CM120" s="1">
        <f t="shared" si="151"/>
        <v>10.25365</v>
      </c>
      <c r="CN120" s="1">
        <f t="shared" si="154"/>
        <v>10.0464</v>
      </c>
      <c r="CO120" s="1">
        <f t="shared" si="157"/>
        <v>9.8384999999999998</v>
      </c>
      <c r="CP120" s="1">
        <f t="shared" si="160"/>
        <v>9.6354000000000006</v>
      </c>
      <c r="CQ120" s="1">
        <f t="shared" si="163"/>
        <v>9.5202000000000009</v>
      </c>
      <c r="CR120" s="1">
        <f t="shared" si="166"/>
        <v>9.3195000000000014</v>
      </c>
      <c r="CS120" s="1">
        <f t="shared" si="169"/>
        <v>9.1245000000000012</v>
      </c>
      <c r="CT120" s="1">
        <f t="shared" si="172"/>
        <v>8.9299499999999998</v>
      </c>
      <c r="CU120" s="1">
        <f t="shared" si="175"/>
        <v>8.8196499999999993</v>
      </c>
      <c r="CV120" s="1">
        <f t="shared" si="179"/>
        <v>8.6297999999999995</v>
      </c>
      <c r="CW120" s="1">
        <f t="shared" si="182"/>
        <v>8.4467499999999998</v>
      </c>
      <c r="CX120" s="1">
        <f t="shared" si="185"/>
        <v>8.3362499999999997</v>
      </c>
      <c r="CY120" s="1">
        <f t="shared" si="188"/>
        <v>8.2228999999999992</v>
      </c>
      <c r="CZ120" s="1">
        <f t="shared" si="192"/>
        <v>8.1739999999999995</v>
      </c>
    </row>
    <row r="121" spans="1:104" x14ac:dyDescent="0.25">
      <c r="A121">
        <v>2066</v>
      </c>
      <c r="T121" s="1">
        <f t="shared" si="221"/>
        <v>5.2169999999999996</v>
      </c>
      <c r="U121" s="1">
        <f t="shared" si="224"/>
        <v>5.0468000000000002</v>
      </c>
      <c r="V121" s="1">
        <f t="shared" si="227"/>
        <v>5.0549999999999997</v>
      </c>
      <c r="W121" s="1">
        <f t="shared" ref="W121:W152" si="230">14.27*C102</f>
        <v>5.3512500000000003</v>
      </c>
      <c r="X121" s="1">
        <f t="shared" si="140"/>
        <v>5.32125</v>
      </c>
      <c r="Y121" s="1">
        <f t="shared" si="143"/>
        <v>5.7228000000000003</v>
      </c>
      <c r="Z121" s="1">
        <f t="shared" si="146"/>
        <v>6.1522000000000006</v>
      </c>
      <c r="AA121" s="1">
        <f t="shared" si="149"/>
        <v>6.9159999999999995</v>
      </c>
      <c r="AB121" s="1">
        <f t="shared" si="152"/>
        <v>7.1062500000000002</v>
      </c>
      <c r="AC121" s="1">
        <f t="shared" si="155"/>
        <v>6.9205400000000008</v>
      </c>
      <c r="AD121" s="1">
        <f t="shared" si="158"/>
        <v>7.28817</v>
      </c>
      <c r="AE121" s="1">
        <f t="shared" si="161"/>
        <v>7.6125000000000007</v>
      </c>
      <c r="AF121" s="1">
        <f t="shared" si="164"/>
        <v>6.75</v>
      </c>
      <c r="AG121" s="1">
        <f t="shared" si="167"/>
        <v>6.1762499999999996</v>
      </c>
      <c r="AH121" s="1">
        <f t="shared" si="170"/>
        <v>6.5960999999999999</v>
      </c>
      <c r="AI121" s="1">
        <f t="shared" si="173"/>
        <v>6.2775999999999996</v>
      </c>
      <c r="AJ121" s="1">
        <f t="shared" si="177"/>
        <v>6.9274000000000004</v>
      </c>
      <c r="AK121" s="1">
        <f t="shared" si="180"/>
        <v>6.8607200000000006</v>
      </c>
      <c r="AL121" s="1">
        <f t="shared" si="183"/>
        <v>7.3687800000000001</v>
      </c>
      <c r="AM121" s="1">
        <f t="shared" si="186"/>
        <v>8.3712</v>
      </c>
      <c r="AN121" s="1">
        <f t="shared" si="190"/>
        <v>8.7897600000000011</v>
      </c>
      <c r="AO121" s="1">
        <f t="shared" si="193"/>
        <v>9.2823499999999992</v>
      </c>
      <c r="AP121" s="1">
        <f t="shared" si="195"/>
        <v>9.77515</v>
      </c>
      <c r="AQ121" s="1">
        <f t="shared" si="197"/>
        <v>9.7789999999999999</v>
      </c>
      <c r="AR121" s="1">
        <f t="shared" si="199"/>
        <v>9.8491499999999998</v>
      </c>
      <c r="AS121" s="1">
        <f t="shared" si="201"/>
        <v>10.143270000000001</v>
      </c>
      <c r="AT121" s="1">
        <f t="shared" si="204"/>
        <v>10.93479</v>
      </c>
      <c r="AU121" s="1">
        <f t="shared" si="207"/>
        <v>10.77919</v>
      </c>
      <c r="AV121" s="1">
        <f t="shared" si="210"/>
        <v>10.8771</v>
      </c>
      <c r="AW121" s="1">
        <f t="shared" si="213"/>
        <v>10.9785</v>
      </c>
      <c r="AX121" s="1">
        <f t="shared" si="216"/>
        <v>11.4582</v>
      </c>
      <c r="AY121" s="1">
        <f t="shared" si="219"/>
        <v>12.3872</v>
      </c>
      <c r="AZ121" s="1">
        <f t="shared" si="222"/>
        <v>11.82235</v>
      </c>
      <c r="BA121" s="1">
        <f t="shared" si="225"/>
        <v>12.454350000000002</v>
      </c>
      <c r="BB121" s="1">
        <f t="shared" si="228"/>
        <v>12.846920000000001</v>
      </c>
      <c r="BC121" s="1">
        <f t="shared" ref="BC121:BC152" si="231">34.58*C70</f>
        <v>13.728260000000001</v>
      </c>
      <c r="BD121" s="1">
        <f t="shared" si="141"/>
        <v>13.803690000000001</v>
      </c>
      <c r="BE121" s="1">
        <f t="shared" si="144"/>
        <v>14.486530000000002</v>
      </c>
      <c r="BF121" s="1">
        <f t="shared" si="147"/>
        <v>14.31185</v>
      </c>
      <c r="BG121" s="1">
        <f t="shared" si="150"/>
        <v>14.947050000000001</v>
      </c>
      <c r="BH121" s="1">
        <f t="shared" si="153"/>
        <v>15.3832</v>
      </c>
      <c r="BI121" s="1">
        <f t="shared" si="156"/>
        <v>15.022399999999999</v>
      </c>
      <c r="BJ121" s="1">
        <f t="shared" si="159"/>
        <v>15.440599999999998</v>
      </c>
      <c r="BK121" s="1">
        <f t="shared" si="162"/>
        <v>14.620200000000001</v>
      </c>
      <c r="BL121" s="1">
        <f t="shared" si="165"/>
        <v>14.704199999999998</v>
      </c>
      <c r="BM121" s="1">
        <f t="shared" si="168"/>
        <v>14.590249999999999</v>
      </c>
      <c r="BN121" s="1">
        <f t="shared" si="171"/>
        <v>15.287249999999998</v>
      </c>
      <c r="BO121" s="1">
        <f t="shared" si="174"/>
        <v>15.1403</v>
      </c>
      <c r="BP121" s="1">
        <f t="shared" si="178"/>
        <v>15.312299999999999</v>
      </c>
      <c r="BQ121" s="1">
        <f t="shared" si="181"/>
        <v>15.411200000000001</v>
      </c>
      <c r="BR121" s="1">
        <f t="shared" si="184"/>
        <v>14.9901</v>
      </c>
      <c r="BS121" s="1">
        <f t="shared" si="187"/>
        <v>14.9901</v>
      </c>
      <c r="BT121" s="1">
        <f t="shared" si="191"/>
        <v>15.1624</v>
      </c>
      <c r="BU121" s="1">
        <f t="shared" si="194"/>
        <v>15.1624</v>
      </c>
      <c r="BV121" s="1">
        <f t="shared" si="196"/>
        <v>15.0435</v>
      </c>
      <c r="BW121" s="1">
        <f t="shared" si="198"/>
        <v>14.589</v>
      </c>
      <c r="BX121" s="1">
        <f t="shared" si="200"/>
        <v>14.309749999999999</v>
      </c>
      <c r="BY121" s="1">
        <f t="shared" si="202"/>
        <v>13.882050000000001</v>
      </c>
      <c r="BZ121" s="1">
        <f t="shared" si="205"/>
        <v>13.6114</v>
      </c>
      <c r="CA121" s="1">
        <f t="shared" si="208"/>
        <v>13.202</v>
      </c>
      <c r="CB121" s="1">
        <f t="shared" si="211"/>
        <v>12.945600000000001</v>
      </c>
      <c r="CC121" s="1">
        <f t="shared" si="214"/>
        <v>12.555000000000001</v>
      </c>
      <c r="CD121" s="1">
        <f t="shared" si="217"/>
        <v>12.313999999999998</v>
      </c>
      <c r="CE121" s="1">
        <f t="shared" si="220"/>
        <v>11.942699999999999</v>
      </c>
      <c r="CF121" s="1">
        <f t="shared" si="223"/>
        <v>11.708749999999998</v>
      </c>
      <c r="CG121" s="1">
        <f t="shared" si="226"/>
        <v>11.357249999999999</v>
      </c>
      <c r="CH121" s="1">
        <f t="shared" si="229"/>
        <v>11.1312</v>
      </c>
      <c r="CI121" s="1">
        <f t="shared" ref="CI121:CI152" si="232">22.5*C38</f>
        <v>10.9125</v>
      </c>
      <c r="CJ121" s="1">
        <f t="shared" si="142"/>
        <v>10.691800000000001</v>
      </c>
      <c r="CK121" s="1">
        <f t="shared" si="145"/>
        <v>10.479150000000001</v>
      </c>
      <c r="CL121" s="1">
        <f t="shared" si="148"/>
        <v>10.265000000000001</v>
      </c>
      <c r="CM121" s="1">
        <f t="shared" si="151"/>
        <v>10.1541</v>
      </c>
      <c r="CN121" s="1">
        <f t="shared" si="154"/>
        <v>9.9497999999999998</v>
      </c>
      <c r="CO121" s="1">
        <f t="shared" si="157"/>
        <v>9.7447999999999997</v>
      </c>
      <c r="CP121" s="1">
        <f t="shared" si="160"/>
        <v>9.5445000000000011</v>
      </c>
      <c r="CQ121" s="1">
        <f t="shared" si="163"/>
        <v>9.3438999999999997</v>
      </c>
      <c r="CR121" s="1">
        <f t="shared" si="166"/>
        <v>9.2340000000000018</v>
      </c>
      <c r="CS121" s="1">
        <f t="shared" si="169"/>
        <v>9.0415500000000009</v>
      </c>
      <c r="CT121" s="1">
        <f t="shared" si="172"/>
        <v>8.8495000000000008</v>
      </c>
      <c r="CU121" s="1">
        <f t="shared" si="175"/>
        <v>8.6635500000000008</v>
      </c>
      <c r="CV121" s="1">
        <f t="shared" si="179"/>
        <v>8.5541</v>
      </c>
      <c r="CW121" s="1">
        <f t="shared" si="182"/>
        <v>8.3732999999999986</v>
      </c>
      <c r="CX121" s="1">
        <f t="shared" si="185"/>
        <v>8.1937499999999996</v>
      </c>
      <c r="CY121" s="1">
        <f t="shared" si="188"/>
        <v>8.0846999999999998</v>
      </c>
      <c r="CZ121" s="1">
        <f t="shared" si="192"/>
        <v>7.9729999999999999</v>
      </c>
    </row>
    <row r="122" spans="1:104" x14ac:dyDescent="0.25">
      <c r="A122">
        <v>2067</v>
      </c>
      <c r="U122" s="1">
        <f t="shared" si="224"/>
        <v>5.0468000000000002</v>
      </c>
      <c r="V122" s="1">
        <f t="shared" si="227"/>
        <v>4.9876000000000005</v>
      </c>
      <c r="W122" s="1">
        <f t="shared" si="230"/>
        <v>5.3512500000000003</v>
      </c>
      <c r="X122" s="1">
        <f t="shared" ref="X122:X153" si="233">14.19*C102</f>
        <v>5.32125</v>
      </c>
      <c r="Y122" s="1">
        <f t="shared" si="143"/>
        <v>5.6475</v>
      </c>
      <c r="Z122" s="1">
        <f t="shared" si="146"/>
        <v>6.1522000000000006</v>
      </c>
      <c r="AA122" s="1">
        <f t="shared" si="149"/>
        <v>6.9159999999999995</v>
      </c>
      <c r="AB122" s="1">
        <f t="shared" si="152"/>
        <v>7.125</v>
      </c>
      <c r="AC122" s="1">
        <f t="shared" si="155"/>
        <v>6.9205400000000008</v>
      </c>
      <c r="AD122" s="1">
        <f t="shared" si="158"/>
        <v>7.28817</v>
      </c>
      <c r="AE122" s="1">
        <f t="shared" si="161"/>
        <v>7.6937000000000006</v>
      </c>
      <c r="AF122" s="1">
        <f t="shared" si="164"/>
        <v>6.75</v>
      </c>
      <c r="AG122" s="1">
        <f t="shared" si="167"/>
        <v>6.1762499999999996</v>
      </c>
      <c r="AH122" s="1">
        <f t="shared" si="170"/>
        <v>6.5437499999999993</v>
      </c>
      <c r="AI122" s="1">
        <f t="shared" si="173"/>
        <v>6.2445599999999999</v>
      </c>
      <c r="AJ122" s="1">
        <f t="shared" si="177"/>
        <v>6.9274000000000004</v>
      </c>
      <c r="AK122" s="1">
        <f t="shared" si="180"/>
        <v>6.8248000000000006</v>
      </c>
      <c r="AL122" s="1">
        <f t="shared" si="183"/>
        <v>7.3687800000000001</v>
      </c>
      <c r="AM122" s="1">
        <f t="shared" si="186"/>
        <v>8.3276000000000003</v>
      </c>
      <c r="AN122" s="1">
        <f t="shared" si="190"/>
        <v>8.7897600000000011</v>
      </c>
      <c r="AO122" s="1">
        <f t="shared" si="193"/>
        <v>9.2582400000000007</v>
      </c>
      <c r="AP122" s="1">
        <f t="shared" si="195"/>
        <v>9.77515</v>
      </c>
      <c r="AQ122" s="1">
        <f t="shared" si="197"/>
        <v>9.7789999999999999</v>
      </c>
      <c r="AR122" s="1">
        <f t="shared" si="199"/>
        <v>9.7982499999999995</v>
      </c>
      <c r="AS122" s="1">
        <f t="shared" si="201"/>
        <v>10.143270000000001</v>
      </c>
      <c r="AT122" s="1">
        <f t="shared" si="204"/>
        <v>10.87857</v>
      </c>
      <c r="AU122" s="1">
        <f t="shared" si="207"/>
        <v>10.77919</v>
      </c>
      <c r="AV122" s="1">
        <f t="shared" si="210"/>
        <v>10.849210000000001</v>
      </c>
      <c r="AW122" s="1">
        <f t="shared" si="213"/>
        <v>10.9785</v>
      </c>
      <c r="AX122" s="1">
        <f t="shared" si="216"/>
        <v>11.4582</v>
      </c>
      <c r="AY122" s="1">
        <f t="shared" si="219"/>
        <v>12.230399999999999</v>
      </c>
      <c r="AZ122" s="1">
        <f t="shared" si="222"/>
        <v>11.82235</v>
      </c>
      <c r="BA122" s="1">
        <f t="shared" si="225"/>
        <v>12.454350000000002</v>
      </c>
      <c r="BB122" s="1">
        <f t="shared" si="228"/>
        <v>12.7822</v>
      </c>
      <c r="BC122" s="1">
        <f t="shared" si="231"/>
        <v>13.728260000000001</v>
      </c>
      <c r="BD122" s="1">
        <f t="shared" ref="BD122:BD153" si="234">34.77*C70</f>
        <v>13.803690000000001</v>
      </c>
      <c r="BE122" s="1">
        <f t="shared" si="144"/>
        <v>14.486530000000002</v>
      </c>
      <c r="BF122" s="1">
        <f t="shared" si="147"/>
        <v>14.31185</v>
      </c>
      <c r="BG122" s="1">
        <f t="shared" si="150"/>
        <v>14.947050000000001</v>
      </c>
      <c r="BH122" s="1">
        <f t="shared" si="153"/>
        <v>14.895440000000002</v>
      </c>
      <c r="BI122" s="1">
        <f t="shared" si="156"/>
        <v>15.022399999999999</v>
      </c>
      <c r="BJ122" s="1">
        <f t="shared" si="159"/>
        <v>15.440599999999998</v>
      </c>
      <c r="BK122" s="1">
        <f t="shared" si="162"/>
        <v>14.2721</v>
      </c>
      <c r="BL122" s="1">
        <f t="shared" si="165"/>
        <v>14.704199999999998</v>
      </c>
      <c r="BM122" s="1">
        <f t="shared" si="168"/>
        <v>14.418599999999998</v>
      </c>
      <c r="BN122" s="1">
        <f t="shared" si="171"/>
        <v>15.287249999999998</v>
      </c>
      <c r="BO122" s="1">
        <f t="shared" si="174"/>
        <v>14.96425</v>
      </c>
      <c r="BP122" s="1">
        <f t="shared" si="178"/>
        <v>15.312299999999999</v>
      </c>
      <c r="BQ122" s="1">
        <f t="shared" si="181"/>
        <v>15.411200000000001</v>
      </c>
      <c r="BR122" s="1">
        <f t="shared" si="184"/>
        <v>14.8178</v>
      </c>
      <c r="BS122" s="1">
        <f t="shared" si="187"/>
        <v>14.9901</v>
      </c>
      <c r="BT122" s="1">
        <f t="shared" si="191"/>
        <v>14.9901</v>
      </c>
      <c r="BU122" s="1">
        <f t="shared" si="194"/>
        <v>15.1624</v>
      </c>
      <c r="BV122" s="1">
        <f t="shared" si="196"/>
        <v>14.709199999999999</v>
      </c>
      <c r="BW122" s="1">
        <f t="shared" si="198"/>
        <v>14.589</v>
      </c>
      <c r="BX122" s="1">
        <f t="shared" si="200"/>
        <v>14.1525</v>
      </c>
      <c r="BY122" s="1">
        <f t="shared" si="202"/>
        <v>13.882050000000001</v>
      </c>
      <c r="BZ122" s="1">
        <f t="shared" si="205"/>
        <v>13.46345</v>
      </c>
      <c r="CA122" s="1">
        <f t="shared" si="208"/>
        <v>13.202</v>
      </c>
      <c r="CB122" s="1">
        <f t="shared" si="211"/>
        <v>12.8064</v>
      </c>
      <c r="CC122" s="1">
        <f t="shared" si="214"/>
        <v>12.555000000000001</v>
      </c>
      <c r="CD122" s="1">
        <f t="shared" si="217"/>
        <v>12.183</v>
      </c>
      <c r="CE122" s="1">
        <f t="shared" si="220"/>
        <v>11.942699999999999</v>
      </c>
      <c r="CF122" s="1">
        <f t="shared" si="223"/>
        <v>11.585499999999998</v>
      </c>
      <c r="CG122" s="1">
        <f t="shared" si="226"/>
        <v>11.357249999999999</v>
      </c>
      <c r="CH122" s="1">
        <f t="shared" si="229"/>
        <v>11.01525</v>
      </c>
      <c r="CI122" s="1">
        <f t="shared" si="232"/>
        <v>10.799999999999999</v>
      </c>
      <c r="CJ122" s="1">
        <f t="shared" ref="CJ122:CJ153" si="235">21.82*C38</f>
        <v>10.582699999999999</v>
      </c>
      <c r="CK122" s="1">
        <f t="shared" si="145"/>
        <v>10.3733</v>
      </c>
      <c r="CL122" s="1">
        <f t="shared" si="148"/>
        <v>10.16235</v>
      </c>
      <c r="CM122" s="1">
        <f t="shared" si="151"/>
        <v>9.9550000000000001</v>
      </c>
      <c r="CN122" s="1">
        <f t="shared" si="154"/>
        <v>9.8532000000000011</v>
      </c>
      <c r="CO122" s="1">
        <f t="shared" si="157"/>
        <v>9.6510999999999996</v>
      </c>
      <c r="CP122" s="1">
        <f t="shared" si="160"/>
        <v>9.4535999999999998</v>
      </c>
      <c r="CQ122" s="1">
        <f t="shared" si="163"/>
        <v>9.255749999999999</v>
      </c>
      <c r="CR122" s="1">
        <f t="shared" si="166"/>
        <v>9.0630000000000006</v>
      </c>
      <c r="CS122" s="1">
        <f t="shared" si="169"/>
        <v>8.9586000000000006</v>
      </c>
      <c r="CT122" s="1">
        <f t="shared" si="172"/>
        <v>8.76905</v>
      </c>
      <c r="CU122" s="1">
        <f t="shared" si="175"/>
        <v>8.5854999999999997</v>
      </c>
      <c r="CV122" s="1">
        <f t="shared" si="179"/>
        <v>8.4027000000000012</v>
      </c>
      <c r="CW122" s="1">
        <f t="shared" si="182"/>
        <v>8.2998499999999993</v>
      </c>
      <c r="CX122" s="1">
        <f t="shared" si="185"/>
        <v>8.1224999999999987</v>
      </c>
      <c r="CY122" s="1">
        <f t="shared" si="188"/>
        <v>7.9464999999999995</v>
      </c>
      <c r="CZ122" s="1">
        <f t="shared" si="192"/>
        <v>7.8389999999999995</v>
      </c>
    </row>
    <row r="123" spans="1:104" x14ac:dyDescent="0.25">
      <c r="A123">
        <v>2068</v>
      </c>
      <c r="V123" s="1">
        <f t="shared" si="227"/>
        <v>4.9876000000000005</v>
      </c>
      <c r="W123" s="1">
        <f t="shared" si="230"/>
        <v>5.2798999999999996</v>
      </c>
      <c r="X123" s="1">
        <f t="shared" si="233"/>
        <v>5.32125</v>
      </c>
      <c r="Y123" s="1">
        <f t="shared" ref="Y123:Y154" si="236">15.06*C102</f>
        <v>5.6475</v>
      </c>
      <c r="Z123" s="1">
        <f t="shared" si="146"/>
        <v>6.0712500000000009</v>
      </c>
      <c r="AA123" s="1">
        <f t="shared" si="149"/>
        <v>6.9159999999999995</v>
      </c>
      <c r="AB123" s="1">
        <f t="shared" si="152"/>
        <v>7.125</v>
      </c>
      <c r="AC123" s="1">
        <f t="shared" si="155"/>
        <v>6.9388000000000005</v>
      </c>
      <c r="AD123" s="1">
        <f t="shared" si="158"/>
        <v>7.28817</v>
      </c>
      <c r="AE123" s="1">
        <f t="shared" si="161"/>
        <v>7.6937000000000006</v>
      </c>
      <c r="AF123" s="1">
        <f t="shared" si="164"/>
        <v>6.8220000000000001</v>
      </c>
      <c r="AG123" s="1">
        <f t="shared" si="167"/>
        <v>6.1762499999999996</v>
      </c>
      <c r="AH123" s="1">
        <f t="shared" si="170"/>
        <v>6.5437499999999993</v>
      </c>
      <c r="AI123" s="1">
        <f t="shared" si="173"/>
        <v>6.1950000000000003</v>
      </c>
      <c r="AJ123" s="1">
        <f t="shared" si="177"/>
        <v>6.8909400000000005</v>
      </c>
      <c r="AK123" s="1">
        <f t="shared" si="180"/>
        <v>6.8248000000000006</v>
      </c>
      <c r="AL123" s="1">
        <f t="shared" si="183"/>
        <v>7.3301999999999996</v>
      </c>
      <c r="AM123" s="1">
        <f t="shared" si="186"/>
        <v>8.3276000000000003</v>
      </c>
      <c r="AN123" s="1">
        <f t="shared" si="190"/>
        <v>8.7439800000000005</v>
      </c>
      <c r="AO123" s="1">
        <f t="shared" si="193"/>
        <v>9.2582400000000007</v>
      </c>
      <c r="AP123" s="1">
        <f t="shared" si="195"/>
        <v>9.7497600000000002</v>
      </c>
      <c r="AQ123" s="1">
        <f t="shared" si="197"/>
        <v>9.7789999999999999</v>
      </c>
      <c r="AR123" s="1">
        <f t="shared" si="199"/>
        <v>9.7982499999999995</v>
      </c>
      <c r="AS123" s="1">
        <f t="shared" si="201"/>
        <v>10.090850000000001</v>
      </c>
      <c r="AT123" s="1">
        <f t="shared" si="204"/>
        <v>10.87857</v>
      </c>
      <c r="AU123" s="1">
        <f t="shared" si="207"/>
        <v>10.72377</v>
      </c>
      <c r="AV123" s="1">
        <f t="shared" si="210"/>
        <v>10.849210000000001</v>
      </c>
      <c r="AW123" s="1">
        <f t="shared" si="213"/>
        <v>10.95035</v>
      </c>
      <c r="AX123" s="1">
        <f t="shared" si="216"/>
        <v>11.4582</v>
      </c>
      <c r="AY123" s="1">
        <f t="shared" si="219"/>
        <v>12.230399999999999</v>
      </c>
      <c r="AZ123" s="1">
        <f t="shared" si="222"/>
        <v>11.672700000000001</v>
      </c>
      <c r="BA123" s="1">
        <f t="shared" si="225"/>
        <v>12.454350000000002</v>
      </c>
      <c r="BB123" s="1">
        <f t="shared" si="228"/>
        <v>12.7822</v>
      </c>
      <c r="BC123" s="1">
        <f t="shared" si="231"/>
        <v>13.6591</v>
      </c>
      <c r="BD123" s="1">
        <f t="shared" si="234"/>
        <v>13.803690000000001</v>
      </c>
      <c r="BE123" s="1">
        <f t="shared" ref="BE123:BE154" si="237">36.49*C70</f>
        <v>14.486530000000002</v>
      </c>
      <c r="BF123" s="1">
        <f t="shared" si="147"/>
        <v>14.31185</v>
      </c>
      <c r="BG123" s="1">
        <f t="shared" si="150"/>
        <v>14.947050000000001</v>
      </c>
      <c r="BH123" s="1">
        <f t="shared" si="153"/>
        <v>14.895440000000002</v>
      </c>
      <c r="BI123" s="1">
        <f t="shared" si="156"/>
        <v>14.546080000000002</v>
      </c>
      <c r="BJ123" s="1">
        <f t="shared" si="159"/>
        <v>15.440599999999998</v>
      </c>
      <c r="BK123" s="1">
        <f t="shared" si="162"/>
        <v>14.2721</v>
      </c>
      <c r="BL123" s="1">
        <f t="shared" si="165"/>
        <v>14.354099999999999</v>
      </c>
      <c r="BM123" s="1">
        <f t="shared" si="168"/>
        <v>14.418599999999998</v>
      </c>
      <c r="BN123" s="1">
        <f t="shared" si="171"/>
        <v>15.107399999999998</v>
      </c>
      <c r="BO123" s="1">
        <f t="shared" si="174"/>
        <v>14.96425</v>
      </c>
      <c r="BP123" s="1">
        <f t="shared" si="178"/>
        <v>15.13425</v>
      </c>
      <c r="BQ123" s="1">
        <f t="shared" si="181"/>
        <v>15.411200000000001</v>
      </c>
      <c r="BR123" s="1">
        <f t="shared" si="184"/>
        <v>14.8178</v>
      </c>
      <c r="BS123" s="1">
        <f t="shared" si="187"/>
        <v>14.8178</v>
      </c>
      <c r="BT123" s="1">
        <f t="shared" si="191"/>
        <v>14.9901</v>
      </c>
      <c r="BU123" s="1">
        <f t="shared" si="194"/>
        <v>14.9901</v>
      </c>
      <c r="BV123" s="1">
        <f t="shared" si="196"/>
        <v>14.709199999999999</v>
      </c>
      <c r="BW123" s="1">
        <f t="shared" si="198"/>
        <v>14.264800000000001</v>
      </c>
      <c r="BX123" s="1">
        <f t="shared" si="200"/>
        <v>14.1525</v>
      </c>
      <c r="BY123" s="1">
        <f t="shared" si="202"/>
        <v>13.729500000000002</v>
      </c>
      <c r="BZ123" s="1">
        <f t="shared" si="205"/>
        <v>13.46345</v>
      </c>
      <c r="CA123" s="1">
        <f t="shared" si="208"/>
        <v>13.0585</v>
      </c>
      <c r="CB123" s="1">
        <f t="shared" si="211"/>
        <v>12.8064</v>
      </c>
      <c r="CC123" s="1">
        <f t="shared" si="214"/>
        <v>12.42</v>
      </c>
      <c r="CD123" s="1">
        <f t="shared" si="217"/>
        <v>12.183</v>
      </c>
      <c r="CE123" s="1">
        <f t="shared" si="220"/>
        <v>11.815650000000002</v>
      </c>
      <c r="CF123" s="1">
        <f t="shared" si="223"/>
        <v>11.585499999999998</v>
      </c>
      <c r="CG123" s="1">
        <f t="shared" si="226"/>
        <v>11.2377</v>
      </c>
      <c r="CH123" s="1">
        <f t="shared" si="229"/>
        <v>11.01525</v>
      </c>
      <c r="CI123" s="1">
        <f t="shared" si="232"/>
        <v>10.6875</v>
      </c>
      <c r="CJ123" s="1">
        <f t="shared" si="235"/>
        <v>10.473599999999999</v>
      </c>
      <c r="CK123" s="1">
        <f t="shared" ref="CK123:CK154" si="238">21.17*C38</f>
        <v>10.26745</v>
      </c>
      <c r="CL123" s="1">
        <f t="shared" si="148"/>
        <v>10.059700000000001</v>
      </c>
      <c r="CM123" s="1">
        <f t="shared" si="151"/>
        <v>9.8554499999999994</v>
      </c>
      <c r="CN123" s="1">
        <f t="shared" si="154"/>
        <v>9.66</v>
      </c>
      <c r="CO123" s="1">
        <f t="shared" si="157"/>
        <v>9.5573999999999995</v>
      </c>
      <c r="CP123" s="1">
        <f t="shared" si="160"/>
        <v>9.3627000000000002</v>
      </c>
      <c r="CQ123" s="1">
        <f t="shared" si="163"/>
        <v>9.1676000000000002</v>
      </c>
      <c r="CR123" s="1">
        <f t="shared" si="166"/>
        <v>8.9775000000000009</v>
      </c>
      <c r="CS123" s="1">
        <f t="shared" si="169"/>
        <v>8.7927</v>
      </c>
      <c r="CT123" s="1">
        <f t="shared" si="172"/>
        <v>8.688600000000001</v>
      </c>
      <c r="CU123" s="1">
        <f t="shared" si="175"/>
        <v>8.5074500000000004</v>
      </c>
      <c r="CV123" s="1">
        <f t="shared" si="179"/>
        <v>8.3270000000000017</v>
      </c>
      <c r="CW123" s="1">
        <f t="shared" si="182"/>
        <v>8.1529500000000006</v>
      </c>
      <c r="CX123" s="1">
        <f t="shared" si="185"/>
        <v>8.0512499999999996</v>
      </c>
      <c r="CY123" s="1">
        <f t="shared" si="188"/>
        <v>7.8773999999999997</v>
      </c>
      <c r="CZ123" s="1">
        <f t="shared" si="192"/>
        <v>7.7049999999999992</v>
      </c>
    </row>
    <row r="124" spans="1:104" x14ac:dyDescent="0.25">
      <c r="A124">
        <v>2069</v>
      </c>
      <c r="W124" s="1">
        <f t="shared" si="230"/>
        <v>5.2798999999999996</v>
      </c>
      <c r="X124" s="1">
        <f t="shared" si="233"/>
        <v>5.2503000000000002</v>
      </c>
      <c r="Y124" s="1">
        <f t="shared" si="236"/>
        <v>5.6475</v>
      </c>
      <c r="Z124" s="1">
        <f t="shared" ref="Z124:Z155" si="239">16.19*C102</f>
        <v>6.0712500000000009</v>
      </c>
      <c r="AA124" s="1">
        <f t="shared" si="149"/>
        <v>6.8249999999999993</v>
      </c>
      <c r="AB124" s="1">
        <f t="shared" si="152"/>
        <v>7.125</v>
      </c>
      <c r="AC124" s="1">
        <f t="shared" si="155"/>
        <v>6.9388000000000005</v>
      </c>
      <c r="AD124" s="1">
        <f t="shared" si="158"/>
        <v>7.3074000000000003</v>
      </c>
      <c r="AE124" s="1">
        <f t="shared" si="161"/>
        <v>7.6937000000000006</v>
      </c>
      <c r="AF124" s="1">
        <f t="shared" si="164"/>
        <v>6.8220000000000001</v>
      </c>
      <c r="AG124" s="1">
        <f t="shared" si="167"/>
        <v>6.2421299999999995</v>
      </c>
      <c r="AH124" s="1">
        <f t="shared" si="170"/>
        <v>6.5437499999999993</v>
      </c>
      <c r="AI124" s="1">
        <f t="shared" si="173"/>
        <v>6.1950000000000003</v>
      </c>
      <c r="AJ124" s="1">
        <f t="shared" si="177"/>
        <v>6.8362499999999997</v>
      </c>
      <c r="AK124" s="1">
        <f t="shared" si="180"/>
        <v>6.7888800000000007</v>
      </c>
      <c r="AL124" s="1">
        <f t="shared" si="183"/>
        <v>7.3301999999999996</v>
      </c>
      <c r="AM124" s="1">
        <f t="shared" si="186"/>
        <v>8.2840000000000007</v>
      </c>
      <c r="AN124" s="1">
        <f t="shared" si="190"/>
        <v>8.7439800000000005</v>
      </c>
      <c r="AO124" s="1">
        <f t="shared" si="193"/>
        <v>9.2100200000000001</v>
      </c>
      <c r="AP124" s="1">
        <f t="shared" si="195"/>
        <v>9.7497600000000002</v>
      </c>
      <c r="AQ124" s="1">
        <f t="shared" si="197"/>
        <v>9.7536000000000005</v>
      </c>
      <c r="AR124" s="1">
        <f t="shared" si="199"/>
        <v>9.7982499999999995</v>
      </c>
      <c r="AS124" s="1">
        <f t="shared" si="201"/>
        <v>10.090850000000001</v>
      </c>
      <c r="AT124" s="1">
        <f t="shared" si="204"/>
        <v>10.82235</v>
      </c>
      <c r="AU124" s="1">
        <f t="shared" si="207"/>
        <v>10.72377</v>
      </c>
      <c r="AV124" s="1">
        <f t="shared" si="210"/>
        <v>10.793430000000001</v>
      </c>
      <c r="AW124" s="1">
        <f t="shared" si="213"/>
        <v>10.95035</v>
      </c>
      <c r="AX124" s="1">
        <f t="shared" si="216"/>
        <v>11.42882</v>
      </c>
      <c r="AY124" s="1">
        <f t="shared" si="219"/>
        <v>12.230399999999999</v>
      </c>
      <c r="AZ124" s="1">
        <f t="shared" si="222"/>
        <v>11.672700000000001</v>
      </c>
      <c r="BA124" s="1">
        <f t="shared" si="225"/>
        <v>12.296700000000001</v>
      </c>
      <c r="BB124" s="1">
        <f t="shared" si="228"/>
        <v>12.7822</v>
      </c>
      <c r="BC124" s="1">
        <f t="shared" si="231"/>
        <v>13.6591</v>
      </c>
      <c r="BD124" s="1">
        <f t="shared" si="234"/>
        <v>13.734150000000001</v>
      </c>
      <c r="BE124" s="1">
        <f t="shared" si="237"/>
        <v>14.486530000000002</v>
      </c>
      <c r="BF124" s="1">
        <f t="shared" ref="BF124:BF155" si="240">36.05*C70</f>
        <v>14.31185</v>
      </c>
      <c r="BG124" s="1">
        <f t="shared" si="150"/>
        <v>14.947050000000001</v>
      </c>
      <c r="BH124" s="1">
        <f t="shared" si="153"/>
        <v>14.895440000000002</v>
      </c>
      <c r="BI124" s="1">
        <f t="shared" si="156"/>
        <v>14.546080000000002</v>
      </c>
      <c r="BJ124" s="1">
        <f t="shared" si="159"/>
        <v>14.95102</v>
      </c>
      <c r="BK124" s="1">
        <f t="shared" si="162"/>
        <v>14.2721</v>
      </c>
      <c r="BL124" s="1">
        <f t="shared" si="165"/>
        <v>14.354099999999999</v>
      </c>
      <c r="BM124" s="1">
        <f t="shared" si="168"/>
        <v>14.075299999999999</v>
      </c>
      <c r="BN124" s="1">
        <f t="shared" si="171"/>
        <v>15.107399999999998</v>
      </c>
      <c r="BO124" s="1">
        <f t="shared" si="174"/>
        <v>14.7882</v>
      </c>
      <c r="BP124" s="1">
        <f t="shared" si="178"/>
        <v>15.13425</v>
      </c>
      <c r="BQ124" s="1">
        <f t="shared" si="181"/>
        <v>15.232000000000001</v>
      </c>
      <c r="BR124" s="1">
        <f t="shared" si="184"/>
        <v>14.8178</v>
      </c>
      <c r="BS124" s="1">
        <f t="shared" si="187"/>
        <v>14.8178</v>
      </c>
      <c r="BT124" s="1">
        <f t="shared" si="191"/>
        <v>14.8178</v>
      </c>
      <c r="BU124" s="1">
        <f t="shared" si="194"/>
        <v>14.9901</v>
      </c>
      <c r="BV124" s="1">
        <f t="shared" si="196"/>
        <v>14.54205</v>
      </c>
      <c r="BW124" s="1">
        <f t="shared" si="198"/>
        <v>14.264800000000001</v>
      </c>
      <c r="BX124" s="1">
        <f t="shared" si="200"/>
        <v>13.837999999999999</v>
      </c>
      <c r="BY124" s="1">
        <f t="shared" si="202"/>
        <v>13.729500000000002</v>
      </c>
      <c r="BZ124" s="1">
        <f t="shared" si="205"/>
        <v>13.3155</v>
      </c>
      <c r="CA124" s="1">
        <f t="shared" si="208"/>
        <v>13.0585</v>
      </c>
      <c r="CB124" s="1">
        <f t="shared" si="211"/>
        <v>12.667200000000001</v>
      </c>
      <c r="CC124" s="1">
        <f t="shared" si="214"/>
        <v>12.42</v>
      </c>
      <c r="CD124" s="1">
        <f t="shared" si="217"/>
        <v>12.052</v>
      </c>
      <c r="CE124" s="1">
        <f t="shared" si="220"/>
        <v>11.815650000000002</v>
      </c>
      <c r="CF124" s="1">
        <f t="shared" si="223"/>
        <v>11.462249999999999</v>
      </c>
      <c r="CG124" s="1">
        <f t="shared" si="226"/>
        <v>11.2377</v>
      </c>
      <c r="CH124" s="1">
        <f t="shared" si="229"/>
        <v>10.8993</v>
      </c>
      <c r="CI124" s="1">
        <f t="shared" si="232"/>
        <v>10.6875</v>
      </c>
      <c r="CJ124" s="1">
        <f t="shared" si="235"/>
        <v>10.3645</v>
      </c>
      <c r="CK124" s="1">
        <f t="shared" si="238"/>
        <v>10.1616</v>
      </c>
      <c r="CL124" s="1">
        <f t="shared" ref="CL124:CL155" si="241">20.53*C38</f>
        <v>9.9570500000000006</v>
      </c>
      <c r="CM124" s="1">
        <f t="shared" si="151"/>
        <v>9.7559000000000005</v>
      </c>
      <c r="CN124" s="1">
        <f t="shared" si="154"/>
        <v>9.5633999999999997</v>
      </c>
      <c r="CO124" s="1">
        <f t="shared" si="157"/>
        <v>9.3699999999999992</v>
      </c>
      <c r="CP124" s="1">
        <f t="shared" si="160"/>
        <v>9.2718000000000007</v>
      </c>
      <c r="CQ124" s="1">
        <f t="shared" si="163"/>
        <v>9.0794499999999996</v>
      </c>
      <c r="CR124" s="1">
        <f t="shared" si="166"/>
        <v>8.8920000000000012</v>
      </c>
      <c r="CS124" s="1">
        <f t="shared" si="169"/>
        <v>8.7097499999999997</v>
      </c>
      <c r="CT124" s="1">
        <f t="shared" si="172"/>
        <v>8.5277000000000012</v>
      </c>
      <c r="CU124" s="1">
        <f t="shared" si="175"/>
        <v>8.4294000000000011</v>
      </c>
      <c r="CV124" s="1">
        <f t="shared" si="179"/>
        <v>8.2513000000000005</v>
      </c>
      <c r="CW124" s="1">
        <f t="shared" si="182"/>
        <v>8.0795000000000012</v>
      </c>
      <c r="CX124" s="1">
        <f t="shared" si="185"/>
        <v>7.9087500000000004</v>
      </c>
      <c r="CY124" s="1">
        <f t="shared" si="188"/>
        <v>7.8082999999999991</v>
      </c>
      <c r="CZ124" s="1">
        <f t="shared" si="192"/>
        <v>7.6379999999999999</v>
      </c>
    </row>
    <row r="125" spans="1:104" x14ac:dyDescent="0.25">
      <c r="A125">
        <v>2070</v>
      </c>
      <c r="X125" s="1">
        <f t="shared" si="233"/>
        <v>5.2503000000000002</v>
      </c>
      <c r="Y125" s="1">
        <f t="shared" si="236"/>
        <v>5.5722000000000005</v>
      </c>
      <c r="Z125" s="1">
        <f t="shared" si="239"/>
        <v>6.0712500000000009</v>
      </c>
      <c r="AA125" s="1">
        <f t="shared" ref="AA125:AA156" si="242">18.2*C102</f>
        <v>6.8249999999999993</v>
      </c>
      <c r="AB125" s="1">
        <f t="shared" si="152"/>
        <v>7.03125</v>
      </c>
      <c r="AC125" s="1">
        <f t="shared" si="155"/>
        <v>6.9388000000000005</v>
      </c>
      <c r="AD125" s="1">
        <f t="shared" si="158"/>
        <v>7.3074000000000003</v>
      </c>
      <c r="AE125" s="1">
        <f t="shared" si="161"/>
        <v>7.7140000000000004</v>
      </c>
      <c r="AF125" s="1">
        <f t="shared" si="164"/>
        <v>6.8220000000000001</v>
      </c>
      <c r="AG125" s="1">
        <f t="shared" si="167"/>
        <v>6.2421299999999995</v>
      </c>
      <c r="AH125" s="1">
        <f t="shared" si="170"/>
        <v>6.61355</v>
      </c>
      <c r="AI125" s="1">
        <f t="shared" si="173"/>
        <v>6.1950000000000003</v>
      </c>
      <c r="AJ125" s="1">
        <f t="shared" si="177"/>
        <v>6.8362499999999997</v>
      </c>
      <c r="AK125" s="1">
        <f t="shared" si="180"/>
        <v>6.7350000000000003</v>
      </c>
      <c r="AL125" s="1">
        <f t="shared" si="183"/>
        <v>7.29162</v>
      </c>
      <c r="AM125" s="1">
        <f t="shared" si="186"/>
        <v>8.2840000000000007</v>
      </c>
      <c r="AN125" s="1">
        <f t="shared" si="190"/>
        <v>8.6981999999999999</v>
      </c>
      <c r="AO125" s="1">
        <f t="shared" si="193"/>
        <v>9.2100200000000001</v>
      </c>
      <c r="AP125" s="1">
        <f t="shared" si="195"/>
        <v>9.6989800000000006</v>
      </c>
      <c r="AQ125" s="1">
        <f t="shared" si="197"/>
        <v>9.7536000000000005</v>
      </c>
      <c r="AR125" s="1">
        <f t="shared" si="199"/>
        <v>9.7728000000000002</v>
      </c>
      <c r="AS125" s="1">
        <f t="shared" si="201"/>
        <v>10.090850000000001</v>
      </c>
      <c r="AT125" s="1">
        <f t="shared" si="204"/>
        <v>10.82235</v>
      </c>
      <c r="AU125" s="1">
        <f t="shared" si="207"/>
        <v>10.66835</v>
      </c>
      <c r="AV125" s="1">
        <f t="shared" si="210"/>
        <v>10.793430000000001</v>
      </c>
      <c r="AW125" s="1">
        <f t="shared" si="213"/>
        <v>10.89405</v>
      </c>
      <c r="AX125" s="1">
        <f t="shared" si="216"/>
        <v>11.42882</v>
      </c>
      <c r="AY125" s="1">
        <f t="shared" si="219"/>
        <v>12.19904</v>
      </c>
      <c r="AZ125" s="1">
        <f t="shared" si="222"/>
        <v>11.672700000000001</v>
      </c>
      <c r="BA125" s="1">
        <f t="shared" si="225"/>
        <v>12.296700000000001</v>
      </c>
      <c r="BB125" s="1">
        <f t="shared" si="228"/>
        <v>12.6204</v>
      </c>
      <c r="BC125" s="1">
        <f t="shared" si="231"/>
        <v>13.6591</v>
      </c>
      <c r="BD125" s="1">
        <f t="shared" si="234"/>
        <v>13.734150000000001</v>
      </c>
      <c r="BE125" s="1">
        <f t="shared" si="237"/>
        <v>14.413550000000001</v>
      </c>
      <c r="BF125" s="1">
        <f t="shared" si="240"/>
        <v>14.31185</v>
      </c>
      <c r="BG125" s="1">
        <f t="shared" ref="BG125:BG156" si="243">37.65*C70</f>
        <v>14.947050000000001</v>
      </c>
      <c r="BH125" s="1">
        <f t="shared" si="153"/>
        <v>14.895440000000002</v>
      </c>
      <c r="BI125" s="1">
        <f t="shared" si="156"/>
        <v>14.546080000000002</v>
      </c>
      <c r="BJ125" s="1">
        <f t="shared" si="159"/>
        <v>14.95102</v>
      </c>
      <c r="BK125" s="1">
        <f t="shared" si="162"/>
        <v>13.819570000000002</v>
      </c>
      <c r="BL125" s="1">
        <f t="shared" si="165"/>
        <v>14.354099999999999</v>
      </c>
      <c r="BM125" s="1">
        <f t="shared" si="168"/>
        <v>14.075299999999999</v>
      </c>
      <c r="BN125" s="1">
        <f t="shared" si="171"/>
        <v>14.747699999999998</v>
      </c>
      <c r="BO125" s="1">
        <f t="shared" si="174"/>
        <v>14.7882</v>
      </c>
      <c r="BP125" s="1">
        <f t="shared" si="178"/>
        <v>14.956199999999999</v>
      </c>
      <c r="BQ125" s="1">
        <f t="shared" si="181"/>
        <v>15.232000000000001</v>
      </c>
      <c r="BR125" s="1">
        <f t="shared" si="184"/>
        <v>14.6455</v>
      </c>
      <c r="BS125" s="1">
        <f t="shared" si="187"/>
        <v>14.8178</v>
      </c>
      <c r="BT125" s="1">
        <f t="shared" si="191"/>
        <v>14.8178</v>
      </c>
      <c r="BU125" s="1">
        <f t="shared" si="194"/>
        <v>14.8178</v>
      </c>
      <c r="BV125" s="1">
        <f t="shared" si="196"/>
        <v>14.54205</v>
      </c>
      <c r="BW125" s="1">
        <f t="shared" si="198"/>
        <v>14.1027</v>
      </c>
      <c r="BX125" s="1">
        <f t="shared" si="200"/>
        <v>13.837999999999999</v>
      </c>
      <c r="BY125" s="1">
        <f t="shared" si="202"/>
        <v>13.4244</v>
      </c>
      <c r="BZ125" s="1">
        <f t="shared" si="205"/>
        <v>13.3155</v>
      </c>
      <c r="CA125" s="1">
        <f t="shared" si="208"/>
        <v>12.914999999999999</v>
      </c>
      <c r="CB125" s="1">
        <f t="shared" si="211"/>
        <v>12.667200000000001</v>
      </c>
      <c r="CC125" s="1">
        <f t="shared" si="214"/>
        <v>12.285</v>
      </c>
      <c r="CD125" s="1">
        <f t="shared" si="217"/>
        <v>12.052</v>
      </c>
      <c r="CE125" s="1">
        <f t="shared" si="220"/>
        <v>11.688600000000001</v>
      </c>
      <c r="CF125" s="1">
        <f t="shared" si="223"/>
        <v>11.462249999999999</v>
      </c>
      <c r="CG125" s="1">
        <f t="shared" si="226"/>
        <v>11.11815</v>
      </c>
      <c r="CH125" s="1">
        <f t="shared" si="229"/>
        <v>10.8993</v>
      </c>
      <c r="CI125" s="1">
        <f t="shared" si="232"/>
        <v>10.574999999999999</v>
      </c>
      <c r="CJ125" s="1">
        <f t="shared" si="235"/>
        <v>10.3645</v>
      </c>
      <c r="CK125" s="1">
        <f t="shared" si="238"/>
        <v>10.05575</v>
      </c>
      <c r="CL125" s="1">
        <f t="shared" si="241"/>
        <v>9.8544</v>
      </c>
      <c r="CM125" s="1">
        <f t="shared" ref="CM125:CM156" si="244">19.91*C38</f>
        <v>9.6563499999999998</v>
      </c>
      <c r="CN125" s="1">
        <f t="shared" si="154"/>
        <v>9.4667999999999992</v>
      </c>
      <c r="CO125" s="1">
        <f t="shared" si="157"/>
        <v>9.2762999999999991</v>
      </c>
      <c r="CP125" s="1">
        <f t="shared" si="160"/>
        <v>9.09</v>
      </c>
      <c r="CQ125" s="1">
        <f t="shared" si="163"/>
        <v>8.991299999999999</v>
      </c>
      <c r="CR125" s="1">
        <f t="shared" si="166"/>
        <v>8.8065000000000015</v>
      </c>
      <c r="CS125" s="1">
        <f t="shared" si="169"/>
        <v>8.6267999999999994</v>
      </c>
      <c r="CT125" s="1">
        <f t="shared" si="172"/>
        <v>8.4472500000000004</v>
      </c>
      <c r="CU125" s="1">
        <f t="shared" si="175"/>
        <v>8.2733000000000008</v>
      </c>
      <c r="CV125" s="1">
        <f t="shared" si="179"/>
        <v>8.1756000000000011</v>
      </c>
      <c r="CW125" s="1">
        <f t="shared" si="182"/>
        <v>8.0060500000000001</v>
      </c>
      <c r="CX125" s="1">
        <f t="shared" si="185"/>
        <v>7.8375000000000004</v>
      </c>
      <c r="CY125" s="1">
        <f t="shared" si="188"/>
        <v>7.6701000000000006</v>
      </c>
      <c r="CZ125" s="1">
        <f t="shared" si="192"/>
        <v>7.5709999999999997</v>
      </c>
    </row>
    <row r="126" spans="1:104" x14ac:dyDescent="0.25">
      <c r="A126">
        <v>2071</v>
      </c>
      <c r="Y126" s="1">
        <f t="shared" si="236"/>
        <v>5.5722000000000005</v>
      </c>
      <c r="Z126" s="1">
        <f t="shared" si="239"/>
        <v>5.9903000000000004</v>
      </c>
      <c r="AA126" s="1">
        <f t="shared" si="242"/>
        <v>6.8249999999999993</v>
      </c>
      <c r="AB126" s="1">
        <f t="shared" ref="AB126:AB157" si="245">18.75*C102</f>
        <v>7.03125</v>
      </c>
      <c r="AC126" s="1">
        <f t="shared" si="155"/>
        <v>6.8475000000000001</v>
      </c>
      <c r="AD126" s="1">
        <f t="shared" si="158"/>
        <v>7.3074000000000003</v>
      </c>
      <c r="AE126" s="1">
        <f t="shared" si="161"/>
        <v>7.7140000000000004</v>
      </c>
      <c r="AF126" s="1">
        <f t="shared" si="164"/>
        <v>6.84</v>
      </c>
      <c r="AG126" s="1">
        <f t="shared" si="167"/>
        <v>6.2421299999999995</v>
      </c>
      <c r="AH126" s="1">
        <f t="shared" si="170"/>
        <v>6.61355</v>
      </c>
      <c r="AI126" s="1">
        <f t="shared" si="173"/>
        <v>6.2610799999999998</v>
      </c>
      <c r="AJ126" s="1">
        <f t="shared" si="177"/>
        <v>6.8362499999999997</v>
      </c>
      <c r="AK126" s="1">
        <f t="shared" si="180"/>
        <v>6.7350000000000003</v>
      </c>
      <c r="AL126" s="1">
        <f t="shared" si="183"/>
        <v>7.2337499999999997</v>
      </c>
      <c r="AM126" s="1">
        <f t="shared" si="186"/>
        <v>8.2404000000000011</v>
      </c>
      <c r="AN126" s="1">
        <f t="shared" si="190"/>
        <v>8.6981999999999999</v>
      </c>
      <c r="AO126" s="1">
        <f t="shared" si="193"/>
        <v>9.1617999999999995</v>
      </c>
      <c r="AP126" s="1">
        <f t="shared" si="195"/>
        <v>9.6989800000000006</v>
      </c>
      <c r="AQ126" s="1">
        <f t="shared" si="197"/>
        <v>9.7027999999999999</v>
      </c>
      <c r="AR126" s="1">
        <f t="shared" si="199"/>
        <v>9.7728000000000002</v>
      </c>
      <c r="AS126" s="1">
        <f t="shared" si="201"/>
        <v>10.064640000000001</v>
      </c>
      <c r="AT126" s="1">
        <f t="shared" si="204"/>
        <v>10.82235</v>
      </c>
      <c r="AU126" s="1">
        <f t="shared" si="207"/>
        <v>10.66835</v>
      </c>
      <c r="AV126" s="1">
        <f t="shared" si="210"/>
        <v>10.73765</v>
      </c>
      <c r="AW126" s="1">
        <f t="shared" si="213"/>
        <v>10.89405</v>
      </c>
      <c r="AX126" s="1">
        <f t="shared" si="216"/>
        <v>11.37006</v>
      </c>
      <c r="AY126" s="1">
        <f t="shared" si="219"/>
        <v>12.19904</v>
      </c>
      <c r="AZ126" s="1">
        <f t="shared" si="222"/>
        <v>11.642770000000001</v>
      </c>
      <c r="BA126" s="1">
        <f t="shared" si="225"/>
        <v>12.296700000000001</v>
      </c>
      <c r="BB126" s="1">
        <f t="shared" si="228"/>
        <v>12.6204</v>
      </c>
      <c r="BC126" s="1">
        <f t="shared" si="231"/>
        <v>13.4862</v>
      </c>
      <c r="BD126" s="1">
        <f t="shared" si="234"/>
        <v>13.734150000000001</v>
      </c>
      <c r="BE126" s="1">
        <f t="shared" si="237"/>
        <v>14.413550000000001</v>
      </c>
      <c r="BF126" s="1">
        <f t="shared" si="240"/>
        <v>14.239749999999999</v>
      </c>
      <c r="BG126" s="1">
        <f t="shared" si="243"/>
        <v>14.947050000000001</v>
      </c>
      <c r="BH126" s="1">
        <f t="shared" ref="BH126:BH157" si="246">37.52*C70</f>
        <v>14.895440000000002</v>
      </c>
      <c r="BI126" s="1">
        <f t="shared" si="156"/>
        <v>14.546080000000002</v>
      </c>
      <c r="BJ126" s="1">
        <f t="shared" si="159"/>
        <v>14.95102</v>
      </c>
      <c r="BK126" s="1">
        <f t="shared" si="162"/>
        <v>13.819570000000002</v>
      </c>
      <c r="BL126" s="1">
        <f t="shared" si="165"/>
        <v>13.89897</v>
      </c>
      <c r="BM126" s="1">
        <f t="shared" si="168"/>
        <v>14.075299999999999</v>
      </c>
      <c r="BN126" s="1">
        <f t="shared" si="171"/>
        <v>14.747699999999998</v>
      </c>
      <c r="BO126" s="1">
        <f t="shared" si="174"/>
        <v>14.4361</v>
      </c>
      <c r="BP126" s="1">
        <f t="shared" si="178"/>
        <v>14.956199999999999</v>
      </c>
      <c r="BQ126" s="1">
        <f t="shared" si="181"/>
        <v>15.052800000000001</v>
      </c>
      <c r="BR126" s="1">
        <f t="shared" si="184"/>
        <v>14.6455</v>
      </c>
      <c r="BS126" s="1">
        <f t="shared" si="187"/>
        <v>14.6455</v>
      </c>
      <c r="BT126" s="1">
        <f t="shared" si="191"/>
        <v>14.8178</v>
      </c>
      <c r="BU126" s="1">
        <f t="shared" si="194"/>
        <v>14.8178</v>
      </c>
      <c r="BV126" s="1">
        <f t="shared" si="196"/>
        <v>14.3749</v>
      </c>
      <c r="BW126" s="1">
        <f t="shared" si="198"/>
        <v>14.1027</v>
      </c>
      <c r="BX126" s="1">
        <f t="shared" si="200"/>
        <v>13.68075</v>
      </c>
      <c r="BY126" s="1">
        <f t="shared" si="202"/>
        <v>13.4244</v>
      </c>
      <c r="BZ126" s="1">
        <f t="shared" si="205"/>
        <v>13.019600000000001</v>
      </c>
      <c r="CA126" s="1">
        <f t="shared" si="208"/>
        <v>12.914999999999999</v>
      </c>
      <c r="CB126" s="1">
        <f t="shared" si="211"/>
        <v>12.528</v>
      </c>
      <c r="CC126" s="1">
        <f t="shared" si="214"/>
        <v>12.285</v>
      </c>
      <c r="CD126" s="1">
        <f t="shared" si="217"/>
        <v>11.920999999999999</v>
      </c>
      <c r="CE126" s="1">
        <f t="shared" si="220"/>
        <v>11.688600000000001</v>
      </c>
      <c r="CF126" s="1">
        <f t="shared" si="223"/>
        <v>11.339</v>
      </c>
      <c r="CG126" s="1">
        <f t="shared" si="226"/>
        <v>11.11815</v>
      </c>
      <c r="CH126" s="1">
        <f t="shared" si="229"/>
        <v>10.78335</v>
      </c>
      <c r="CI126" s="1">
        <f t="shared" si="232"/>
        <v>10.574999999999999</v>
      </c>
      <c r="CJ126" s="1">
        <f t="shared" si="235"/>
        <v>10.2554</v>
      </c>
      <c r="CK126" s="1">
        <f t="shared" si="238"/>
        <v>10.05575</v>
      </c>
      <c r="CL126" s="1">
        <f t="shared" si="241"/>
        <v>9.7517499999999995</v>
      </c>
      <c r="CM126" s="1">
        <f t="shared" si="244"/>
        <v>9.5567999999999991</v>
      </c>
      <c r="CN126" s="1">
        <f t="shared" ref="CN126:CN157" si="247">19.32*C38</f>
        <v>9.3702000000000005</v>
      </c>
      <c r="CO126" s="1">
        <f t="shared" si="157"/>
        <v>9.182599999999999</v>
      </c>
      <c r="CP126" s="1">
        <f t="shared" si="160"/>
        <v>8.9991000000000003</v>
      </c>
      <c r="CQ126" s="1">
        <f t="shared" si="163"/>
        <v>8.8149999999999995</v>
      </c>
      <c r="CR126" s="1">
        <f t="shared" si="166"/>
        <v>8.7210000000000001</v>
      </c>
      <c r="CS126" s="1">
        <f t="shared" si="169"/>
        <v>8.5438500000000008</v>
      </c>
      <c r="CT126" s="1">
        <f t="shared" si="172"/>
        <v>8.3667999999999996</v>
      </c>
      <c r="CU126" s="1">
        <f t="shared" si="175"/>
        <v>8.1952499999999997</v>
      </c>
      <c r="CV126" s="1">
        <f t="shared" si="179"/>
        <v>8.0242000000000004</v>
      </c>
      <c r="CW126" s="1">
        <f t="shared" si="182"/>
        <v>7.9325999999999999</v>
      </c>
      <c r="CX126" s="1">
        <f t="shared" si="185"/>
        <v>7.7662500000000003</v>
      </c>
      <c r="CY126" s="1">
        <f t="shared" si="188"/>
        <v>7.6010000000000009</v>
      </c>
      <c r="CZ126" s="1">
        <f t="shared" si="192"/>
        <v>7.4370000000000012</v>
      </c>
    </row>
    <row r="127" spans="1:104" x14ac:dyDescent="0.25">
      <c r="A127">
        <v>2072</v>
      </c>
      <c r="Z127" s="1">
        <f t="shared" si="239"/>
        <v>5.9903000000000004</v>
      </c>
      <c r="AA127" s="1">
        <f t="shared" si="242"/>
        <v>6.734</v>
      </c>
      <c r="AB127" s="1">
        <f t="shared" si="245"/>
        <v>7.03125</v>
      </c>
      <c r="AC127" s="1">
        <f t="shared" ref="AC127:AC158" si="248">18.26*C102</f>
        <v>6.8475000000000001</v>
      </c>
      <c r="AD127" s="1">
        <f t="shared" si="158"/>
        <v>7.2112499999999997</v>
      </c>
      <c r="AE127" s="1">
        <f t="shared" si="161"/>
        <v>7.7140000000000004</v>
      </c>
      <c r="AF127" s="1">
        <f t="shared" si="164"/>
        <v>6.84</v>
      </c>
      <c r="AG127" s="1">
        <f t="shared" si="167"/>
        <v>6.2585999999999995</v>
      </c>
      <c r="AH127" s="1">
        <f t="shared" si="170"/>
        <v>6.61355</v>
      </c>
      <c r="AI127" s="1">
        <f t="shared" si="173"/>
        <v>6.2610799999999998</v>
      </c>
      <c r="AJ127" s="1">
        <f t="shared" si="177"/>
        <v>6.9091700000000005</v>
      </c>
      <c r="AK127" s="1">
        <f t="shared" si="180"/>
        <v>6.7350000000000003</v>
      </c>
      <c r="AL127" s="1">
        <f t="shared" si="183"/>
        <v>7.2337499999999997</v>
      </c>
      <c r="AM127" s="1">
        <f t="shared" si="186"/>
        <v>8.1750000000000007</v>
      </c>
      <c r="AN127" s="1">
        <f t="shared" si="190"/>
        <v>8.6524200000000011</v>
      </c>
      <c r="AO127" s="1">
        <f t="shared" si="193"/>
        <v>9.1617999999999995</v>
      </c>
      <c r="AP127" s="1">
        <f t="shared" si="195"/>
        <v>9.648200000000001</v>
      </c>
      <c r="AQ127" s="1">
        <f t="shared" si="197"/>
        <v>9.7027999999999999</v>
      </c>
      <c r="AR127" s="1">
        <f t="shared" si="199"/>
        <v>9.7218999999999998</v>
      </c>
      <c r="AS127" s="1">
        <f t="shared" si="201"/>
        <v>10.064640000000001</v>
      </c>
      <c r="AT127" s="1">
        <f t="shared" si="204"/>
        <v>10.79424</v>
      </c>
      <c r="AU127" s="1">
        <f t="shared" si="207"/>
        <v>10.66835</v>
      </c>
      <c r="AV127" s="1">
        <f t="shared" si="210"/>
        <v>10.73765</v>
      </c>
      <c r="AW127" s="1">
        <f t="shared" si="213"/>
        <v>10.83775</v>
      </c>
      <c r="AX127" s="1">
        <f t="shared" si="216"/>
        <v>11.37006</v>
      </c>
      <c r="AY127" s="1">
        <f t="shared" si="219"/>
        <v>12.13632</v>
      </c>
      <c r="AZ127" s="1">
        <f t="shared" si="222"/>
        <v>11.642770000000001</v>
      </c>
      <c r="BA127" s="1">
        <f t="shared" si="225"/>
        <v>12.265170000000001</v>
      </c>
      <c r="BB127" s="1">
        <f t="shared" si="228"/>
        <v>12.6204</v>
      </c>
      <c r="BC127" s="1">
        <f t="shared" si="231"/>
        <v>13.4862</v>
      </c>
      <c r="BD127" s="1">
        <f t="shared" si="234"/>
        <v>13.560300000000002</v>
      </c>
      <c r="BE127" s="1">
        <f t="shared" si="237"/>
        <v>14.413550000000001</v>
      </c>
      <c r="BF127" s="1">
        <f t="shared" si="240"/>
        <v>14.239749999999999</v>
      </c>
      <c r="BG127" s="1">
        <f t="shared" si="243"/>
        <v>14.87175</v>
      </c>
      <c r="BH127" s="1">
        <f t="shared" si="246"/>
        <v>14.895440000000002</v>
      </c>
      <c r="BI127" s="1">
        <f t="shared" ref="BI127:BI158" si="249">36.64*C70</f>
        <v>14.546080000000002</v>
      </c>
      <c r="BJ127" s="1">
        <f t="shared" si="159"/>
        <v>14.95102</v>
      </c>
      <c r="BK127" s="1">
        <f t="shared" si="162"/>
        <v>13.819570000000002</v>
      </c>
      <c r="BL127" s="1">
        <f t="shared" si="165"/>
        <v>13.89897</v>
      </c>
      <c r="BM127" s="1">
        <f t="shared" si="168"/>
        <v>13.629009999999999</v>
      </c>
      <c r="BN127" s="1">
        <f t="shared" si="171"/>
        <v>14.747699999999998</v>
      </c>
      <c r="BO127" s="1">
        <f t="shared" si="174"/>
        <v>14.4361</v>
      </c>
      <c r="BP127" s="1">
        <f t="shared" si="178"/>
        <v>14.600099999999999</v>
      </c>
      <c r="BQ127" s="1">
        <f t="shared" si="181"/>
        <v>15.052800000000001</v>
      </c>
      <c r="BR127" s="1">
        <f t="shared" si="184"/>
        <v>14.4732</v>
      </c>
      <c r="BS127" s="1">
        <f t="shared" si="187"/>
        <v>14.6455</v>
      </c>
      <c r="BT127" s="1">
        <f t="shared" si="191"/>
        <v>14.6455</v>
      </c>
      <c r="BU127" s="1">
        <f t="shared" si="194"/>
        <v>14.8178</v>
      </c>
      <c r="BV127" s="1">
        <f t="shared" si="196"/>
        <v>14.3749</v>
      </c>
      <c r="BW127" s="1">
        <f t="shared" si="198"/>
        <v>13.9406</v>
      </c>
      <c r="BX127" s="1">
        <f t="shared" si="200"/>
        <v>13.68075</v>
      </c>
      <c r="BY127" s="1">
        <f t="shared" si="202"/>
        <v>13.271850000000001</v>
      </c>
      <c r="BZ127" s="1">
        <f t="shared" si="205"/>
        <v>13.019600000000001</v>
      </c>
      <c r="CA127" s="1">
        <f t="shared" si="208"/>
        <v>12.628</v>
      </c>
      <c r="CB127" s="1">
        <f t="shared" si="211"/>
        <v>12.528</v>
      </c>
      <c r="CC127" s="1">
        <f t="shared" si="214"/>
        <v>12.15</v>
      </c>
      <c r="CD127" s="1">
        <f t="shared" si="217"/>
        <v>11.920999999999999</v>
      </c>
      <c r="CE127" s="1">
        <f t="shared" si="220"/>
        <v>11.56155</v>
      </c>
      <c r="CF127" s="1">
        <f t="shared" si="223"/>
        <v>11.339</v>
      </c>
      <c r="CG127" s="1">
        <f t="shared" si="226"/>
        <v>10.9986</v>
      </c>
      <c r="CH127" s="1">
        <f t="shared" si="229"/>
        <v>10.78335</v>
      </c>
      <c r="CI127" s="1">
        <f t="shared" si="232"/>
        <v>10.4625</v>
      </c>
      <c r="CJ127" s="1">
        <f t="shared" si="235"/>
        <v>10.2554</v>
      </c>
      <c r="CK127" s="1">
        <f t="shared" si="238"/>
        <v>9.9498999999999995</v>
      </c>
      <c r="CL127" s="1">
        <f t="shared" si="241"/>
        <v>9.7517499999999995</v>
      </c>
      <c r="CM127" s="1">
        <f t="shared" si="244"/>
        <v>9.4572500000000002</v>
      </c>
      <c r="CN127" s="1">
        <f t="shared" si="247"/>
        <v>9.2736000000000001</v>
      </c>
      <c r="CO127" s="1">
        <f t="shared" ref="CO127:CO158" si="250">18.74*C38</f>
        <v>9.0888999999999989</v>
      </c>
      <c r="CP127" s="1">
        <f t="shared" si="160"/>
        <v>8.908199999999999</v>
      </c>
      <c r="CQ127" s="1">
        <f t="shared" si="163"/>
        <v>8.7268499999999989</v>
      </c>
      <c r="CR127" s="1">
        <f t="shared" si="166"/>
        <v>8.5500000000000007</v>
      </c>
      <c r="CS127" s="1">
        <f t="shared" si="169"/>
        <v>8.4609000000000005</v>
      </c>
      <c r="CT127" s="1">
        <f t="shared" si="172"/>
        <v>8.2863500000000005</v>
      </c>
      <c r="CU127" s="1">
        <f t="shared" si="175"/>
        <v>8.1172000000000004</v>
      </c>
      <c r="CV127" s="1">
        <f t="shared" si="179"/>
        <v>7.948500000000001</v>
      </c>
      <c r="CW127" s="1">
        <f t="shared" si="182"/>
        <v>7.7857000000000003</v>
      </c>
      <c r="CX127" s="1">
        <f t="shared" si="185"/>
        <v>7.6950000000000003</v>
      </c>
      <c r="CY127" s="1">
        <f t="shared" si="188"/>
        <v>7.5319000000000011</v>
      </c>
      <c r="CZ127" s="1">
        <f t="shared" si="192"/>
        <v>7.370000000000001</v>
      </c>
    </row>
    <row r="128" spans="1:104" x14ac:dyDescent="0.25">
      <c r="A128">
        <v>2073</v>
      </c>
      <c r="AA128" s="1">
        <f t="shared" si="242"/>
        <v>6.734</v>
      </c>
      <c r="AB128" s="1">
        <f t="shared" si="245"/>
        <v>6.9375</v>
      </c>
      <c r="AC128" s="1">
        <f t="shared" si="248"/>
        <v>6.8475000000000001</v>
      </c>
      <c r="AD128" s="1">
        <f t="shared" ref="AD128:AD159" si="251">19.23*C102</f>
        <v>7.2112499999999997</v>
      </c>
      <c r="AE128" s="1">
        <f t="shared" si="161"/>
        <v>7.6125000000000007</v>
      </c>
      <c r="AF128" s="1">
        <f t="shared" si="164"/>
        <v>6.84</v>
      </c>
      <c r="AG128" s="1">
        <f t="shared" si="167"/>
        <v>6.2585999999999995</v>
      </c>
      <c r="AH128" s="1">
        <f t="shared" si="170"/>
        <v>6.6310000000000002</v>
      </c>
      <c r="AI128" s="1">
        <f t="shared" si="173"/>
        <v>6.2610799999999998</v>
      </c>
      <c r="AJ128" s="1">
        <f t="shared" si="177"/>
        <v>6.9091700000000005</v>
      </c>
      <c r="AK128" s="1">
        <f t="shared" si="180"/>
        <v>6.8068400000000002</v>
      </c>
      <c r="AL128" s="1">
        <f t="shared" si="183"/>
        <v>7.2337499999999997</v>
      </c>
      <c r="AM128" s="1">
        <f t="shared" si="186"/>
        <v>8.1750000000000007</v>
      </c>
      <c r="AN128" s="1">
        <f t="shared" si="190"/>
        <v>8.5837500000000002</v>
      </c>
      <c r="AO128" s="1">
        <f t="shared" si="193"/>
        <v>9.1135800000000007</v>
      </c>
      <c r="AP128" s="1">
        <f t="shared" si="195"/>
        <v>9.648200000000001</v>
      </c>
      <c r="AQ128" s="1">
        <f t="shared" si="197"/>
        <v>9.6519999999999992</v>
      </c>
      <c r="AR128" s="1">
        <f t="shared" si="199"/>
        <v>9.7218999999999998</v>
      </c>
      <c r="AS128" s="1">
        <f t="shared" si="201"/>
        <v>10.012220000000001</v>
      </c>
      <c r="AT128" s="1">
        <f t="shared" si="204"/>
        <v>10.79424</v>
      </c>
      <c r="AU128" s="1">
        <f t="shared" si="207"/>
        <v>10.640640000000001</v>
      </c>
      <c r="AV128" s="1">
        <f t="shared" si="210"/>
        <v>10.73765</v>
      </c>
      <c r="AW128" s="1">
        <f t="shared" si="213"/>
        <v>10.83775</v>
      </c>
      <c r="AX128" s="1">
        <f t="shared" si="216"/>
        <v>11.311299999999999</v>
      </c>
      <c r="AY128" s="1">
        <f t="shared" si="219"/>
        <v>12.13632</v>
      </c>
      <c r="AZ128" s="1">
        <f t="shared" si="222"/>
        <v>11.58291</v>
      </c>
      <c r="BA128" s="1">
        <f t="shared" si="225"/>
        <v>12.265170000000001</v>
      </c>
      <c r="BB128" s="1">
        <f t="shared" si="228"/>
        <v>12.588039999999999</v>
      </c>
      <c r="BC128" s="1">
        <f t="shared" si="231"/>
        <v>13.4862</v>
      </c>
      <c r="BD128" s="1">
        <f t="shared" si="234"/>
        <v>13.560300000000002</v>
      </c>
      <c r="BE128" s="1">
        <f t="shared" si="237"/>
        <v>14.231100000000001</v>
      </c>
      <c r="BF128" s="1">
        <f t="shared" si="240"/>
        <v>14.239749999999999</v>
      </c>
      <c r="BG128" s="1">
        <f t="shared" si="243"/>
        <v>14.87175</v>
      </c>
      <c r="BH128" s="1">
        <f t="shared" si="246"/>
        <v>14.820400000000001</v>
      </c>
      <c r="BI128" s="1">
        <f t="shared" si="249"/>
        <v>14.546080000000002</v>
      </c>
      <c r="BJ128" s="1">
        <f t="shared" ref="BJ128:BJ159" si="252">37.66*C70</f>
        <v>14.95102</v>
      </c>
      <c r="BK128" s="1">
        <f t="shared" si="162"/>
        <v>13.819570000000002</v>
      </c>
      <c r="BL128" s="1">
        <f t="shared" si="165"/>
        <v>13.89897</v>
      </c>
      <c r="BM128" s="1">
        <f t="shared" si="168"/>
        <v>13.629009999999999</v>
      </c>
      <c r="BN128" s="1">
        <f t="shared" si="171"/>
        <v>14.28009</v>
      </c>
      <c r="BO128" s="1">
        <f t="shared" si="174"/>
        <v>14.4361</v>
      </c>
      <c r="BP128" s="1">
        <f t="shared" si="178"/>
        <v>14.600099999999999</v>
      </c>
      <c r="BQ128" s="1">
        <f t="shared" si="181"/>
        <v>14.6944</v>
      </c>
      <c r="BR128" s="1">
        <f t="shared" si="184"/>
        <v>14.4732</v>
      </c>
      <c r="BS128" s="1">
        <f t="shared" si="187"/>
        <v>14.4732</v>
      </c>
      <c r="BT128" s="1">
        <f t="shared" si="191"/>
        <v>14.6455</v>
      </c>
      <c r="BU128" s="1">
        <f t="shared" si="194"/>
        <v>14.6455</v>
      </c>
      <c r="BV128" s="1">
        <f t="shared" si="196"/>
        <v>14.3749</v>
      </c>
      <c r="BW128" s="1">
        <f t="shared" si="198"/>
        <v>13.9406</v>
      </c>
      <c r="BX128" s="1">
        <f t="shared" si="200"/>
        <v>13.5235</v>
      </c>
      <c r="BY128" s="1">
        <f t="shared" si="202"/>
        <v>13.271850000000001</v>
      </c>
      <c r="BZ128" s="1">
        <f t="shared" si="205"/>
        <v>12.871650000000001</v>
      </c>
      <c r="CA128" s="1">
        <f t="shared" si="208"/>
        <v>12.628</v>
      </c>
      <c r="CB128" s="1">
        <f t="shared" si="211"/>
        <v>12.249599999999999</v>
      </c>
      <c r="CC128" s="1">
        <f t="shared" si="214"/>
        <v>12.15</v>
      </c>
      <c r="CD128" s="1">
        <f t="shared" si="217"/>
        <v>11.79</v>
      </c>
      <c r="CE128" s="1">
        <f t="shared" si="220"/>
        <v>11.56155</v>
      </c>
      <c r="CF128" s="1">
        <f t="shared" si="223"/>
        <v>11.21575</v>
      </c>
      <c r="CG128" s="1">
        <f t="shared" si="226"/>
        <v>10.9986</v>
      </c>
      <c r="CH128" s="1">
        <f t="shared" si="229"/>
        <v>10.667400000000001</v>
      </c>
      <c r="CI128" s="1">
        <f t="shared" si="232"/>
        <v>10.4625</v>
      </c>
      <c r="CJ128" s="1">
        <f t="shared" si="235"/>
        <v>10.1463</v>
      </c>
      <c r="CK128" s="1">
        <f t="shared" si="238"/>
        <v>9.9498999999999995</v>
      </c>
      <c r="CL128" s="1">
        <f t="shared" si="241"/>
        <v>9.6491000000000007</v>
      </c>
      <c r="CM128" s="1">
        <f t="shared" si="244"/>
        <v>9.4572500000000002</v>
      </c>
      <c r="CN128" s="1">
        <f t="shared" si="247"/>
        <v>9.1769999999999996</v>
      </c>
      <c r="CO128" s="1">
        <f t="shared" si="250"/>
        <v>8.9951999999999988</v>
      </c>
      <c r="CP128" s="1">
        <f t="shared" ref="CP128:CP159" si="253">18.18*C38</f>
        <v>8.8172999999999995</v>
      </c>
      <c r="CQ128" s="1">
        <f t="shared" si="163"/>
        <v>8.6387</v>
      </c>
      <c r="CR128" s="1">
        <f t="shared" si="166"/>
        <v>8.464500000000001</v>
      </c>
      <c r="CS128" s="1">
        <f t="shared" si="169"/>
        <v>8.2949999999999999</v>
      </c>
      <c r="CT128" s="1">
        <f t="shared" si="172"/>
        <v>8.2058999999999997</v>
      </c>
      <c r="CU128" s="1">
        <f t="shared" si="175"/>
        <v>8.0391499999999994</v>
      </c>
      <c r="CV128" s="1">
        <f t="shared" si="179"/>
        <v>7.8728000000000007</v>
      </c>
      <c r="CW128" s="1">
        <f t="shared" si="182"/>
        <v>7.71225</v>
      </c>
      <c r="CX128" s="1">
        <f t="shared" si="185"/>
        <v>7.5525000000000002</v>
      </c>
      <c r="CY128" s="1">
        <f t="shared" si="188"/>
        <v>7.4628000000000005</v>
      </c>
      <c r="CZ128" s="1">
        <f t="shared" si="192"/>
        <v>7.3030000000000008</v>
      </c>
    </row>
    <row r="129" spans="1:104" x14ac:dyDescent="0.25">
      <c r="A129">
        <v>2074</v>
      </c>
      <c r="AB129" s="1">
        <f t="shared" si="245"/>
        <v>6.9375</v>
      </c>
      <c r="AC129" s="1">
        <f t="shared" si="248"/>
        <v>6.7562000000000006</v>
      </c>
      <c r="AD129" s="1">
        <f t="shared" si="251"/>
        <v>7.2112499999999997</v>
      </c>
      <c r="AE129" s="1">
        <f t="shared" ref="AE129:AE160" si="254">20.3*C102</f>
        <v>7.6125000000000007</v>
      </c>
      <c r="AF129" s="1">
        <f t="shared" si="164"/>
        <v>6.75</v>
      </c>
      <c r="AG129" s="1">
        <f t="shared" si="167"/>
        <v>6.2585999999999995</v>
      </c>
      <c r="AH129" s="1">
        <f t="shared" si="170"/>
        <v>6.6310000000000002</v>
      </c>
      <c r="AI129" s="1">
        <f t="shared" si="173"/>
        <v>6.2775999999999996</v>
      </c>
      <c r="AJ129" s="1">
        <f t="shared" si="177"/>
        <v>6.9091700000000005</v>
      </c>
      <c r="AK129" s="1">
        <f t="shared" si="180"/>
        <v>6.8068400000000002</v>
      </c>
      <c r="AL129" s="1">
        <f t="shared" si="183"/>
        <v>7.3109099999999998</v>
      </c>
      <c r="AM129" s="1">
        <f t="shared" si="186"/>
        <v>8.1750000000000007</v>
      </c>
      <c r="AN129" s="1">
        <f t="shared" si="190"/>
        <v>8.5837500000000002</v>
      </c>
      <c r="AO129" s="1">
        <f t="shared" si="193"/>
        <v>9.0412499999999998</v>
      </c>
      <c r="AP129" s="1">
        <f t="shared" si="195"/>
        <v>9.5974199999999996</v>
      </c>
      <c r="AQ129" s="1">
        <f t="shared" si="197"/>
        <v>9.6519999999999992</v>
      </c>
      <c r="AR129" s="1">
        <f t="shared" si="199"/>
        <v>9.6709999999999994</v>
      </c>
      <c r="AS129" s="1">
        <f t="shared" si="201"/>
        <v>10.012220000000001</v>
      </c>
      <c r="AT129" s="1">
        <f t="shared" si="204"/>
        <v>10.738020000000001</v>
      </c>
      <c r="AU129" s="1">
        <f t="shared" si="207"/>
        <v>10.640640000000001</v>
      </c>
      <c r="AV129" s="1">
        <f t="shared" si="210"/>
        <v>10.709760000000001</v>
      </c>
      <c r="AW129" s="1">
        <f t="shared" si="213"/>
        <v>10.83775</v>
      </c>
      <c r="AX129" s="1">
        <f t="shared" si="216"/>
        <v>11.311299999999999</v>
      </c>
      <c r="AY129" s="1">
        <f t="shared" si="219"/>
        <v>12.073600000000001</v>
      </c>
      <c r="AZ129" s="1">
        <f t="shared" si="222"/>
        <v>11.58291</v>
      </c>
      <c r="BA129" s="1">
        <f t="shared" si="225"/>
        <v>12.202110000000001</v>
      </c>
      <c r="BB129" s="1">
        <f t="shared" si="228"/>
        <v>12.588039999999999</v>
      </c>
      <c r="BC129" s="1">
        <f t="shared" si="231"/>
        <v>13.45162</v>
      </c>
      <c r="BD129" s="1">
        <f t="shared" si="234"/>
        <v>13.560300000000002</v>
      </c>
      <c r="BE129" s="1">
        <f t="shared" si="237"/>
        <v>14.231100000000001</v>
      </c>
      <c r="BF129" s="1">
        <f t="shared" si="240"/>
        <v>14.0595</v>
      </c>
      <c r="BG129" s="1">
        <f t="shared" si="243"/>
        <v>14.87175</v>
      </c>
      <c r="BH129" s="1">
        <f t="shared" si="246"/>
        <v>14.820400000000001</v>
      </c>
      <c r="BI129" s="1">
        <f t="shared" si="249"/>
        <v>14.472800000000001</v>
      </c>
      <c r="BJ129" s="1">
        <f t="shared" si="252"/>
        <v>14.95102</v>
      </c>
      <c r="BK129" s="1">
        <f t="shared" ref="BK129:BK160" si="255">34.81*C70</f>
        <v>13.819570000000002</v>
      </c>
      <c r="BL129" s="1">
        <f t="shared" si="165"/>
        <v>13.89897</v>
      </c>
      <c r="BM129" s="1">
        <f t="shared" si="168"/>
        <v>13.629009999999999</v>
      </c>
      <c r="BN129" s="1">
        <f t="shared" si="171"/>
        <v>14.28009</v>
      </c>
      <c r="BO129" s="1">
        <f t="shared" si="174"/>
        <v>13.978370000000002</v>
      </c>
      <c r="BP129" s="1">
        <f t="shared" si="178"/>
        <v>14.600099999999999</v>
      </c>
      <c r="BQ129" s="1">
        <f t="shared" si="181"/>
        <v>14.6944</v>
      </c>
      <c r="BR129" s="1">
        <f t="shared" si="184"/>
        <v>14.128599999999999</v>
      </c>
      <c r="BS129" s="1">
        <f t="shared" si="187"/>
        <v>14.4732</v>
      </c>
      <c r="BT129" s="1">
        <f t="shared" si="191"/>
        <v>14.4732</v>
      </c>
      <c r="BU129" s="1">
        <f t="shared" si="194"/>
        <v>14.6455</v>
      </c>
      <c r="BV129" s="1">
        <f t="shared" si="196"/>
        <v>14.207749999999999</v>
      </c>
      <c r="BW129" s="1">
        <f t="shared" si="198"/>
        <v>13.9406</v>
      </c>
      <c r="BX129" s="1">
        <f t="shared" si="200"/>
        <v>13.5235</v>
      </c>
      <c r="BY129" s="1">
        <f t="shared" si="202"/>
        <v>13.119300000000001</v>
      </c>
      <c r="BZ129" s="1">
        <f t="shared" si="205"/>
        <v>12.871650000000001</v>
      </c>
      <c r="CA129" s="1">
        <f t="shared" si="208"/>
        <v>12.484499999999999</v>
      </c>
      <c r="CB129" s="1">
        <f t="shared" si="211"/>
        <v>12.249599999999999</v>
      </c>
      <c r="CC129" s="1">
        <f t="shared" si="214"/>
        <v>11.88</v>
      </c>
      <c r="CD129" s="1">
        <f t="shared" si="217"/>
        <v>11.79</v>
      </c>
      <c r="CE129" s="1">
        <f t="shared" si="220"/>
        <v>11.4345</v>
      </c>
      <c r="CF129" s="1">
        <f t="shared" si="223"/>
        <v>11.21575</v>
      </c>
      <c r="CG129" s="1">
        <f t="shared" si="226"/>
        <v>10.879050000000001</v>
      </c>
      <c r="CH129" s="1">
        <f t="shared" si="229"/>
        <v>10.667400000000001</v>
      </c>
      <c r="CI129" s="1">
        <f t="shared" si="232"/>
        <v>10.35</v>
      </c>
      <c r="CJ129" s="1">
        <f t="shared" si="235"/>
        <v>10.1463</v>
      </c>
      <c r="CK129" s="1">
        <f t="shared" si="238"/>
        <v>9.8440500000000011</v>
      </c>
      <c r="CL129" s="1">
        <f t="shared" si="241"/>
        <v>9.6491000000000007</v>
      </c>
      <c r="CM129" s="1">
        <f t="shared" si="244"/>
        <v>9.3576999999999995</v>
      </c>
      <c r="CN129" s="1">
        <f t="shared" si="247"/>
        <v>9.1769999999999996</v>
      </c>
      <c r="CO129" s="1">
        <f t="shared" si="250"/>
        <v>8.9014999999999986</v>
      </c>
      <c r="CP129" s="1">
        <f t="shared" si="253"/>
        <v>8.7263999999999999</v>
      </c>
      <c r="CQ129" s="1">
        <f t="shared" ref="CQ129:CQ160" si="256">17.63*C38</f>
        <v>8.5505499999999994</v>
      </c>
      <c r="CR129" s="1">
        <f t="shared" si="166"/>
        <v>8.3790000000000013</v>
      </c>
      <c r="CS129" s="1">
        <f t="shared" si="169"/>
        <v>8.2120499999999996</v>
      </c>
      <c r="CT129" s="1">
        <f t="shared" si="172"/>
        <v>8.0449999999999999</v>
      </c>
      <c r="CU129" s="1">
        <f t="shared" si="175"/>
        <v>7.9611000000000001</v>
      </c>
      <c r="CV129" s="1">
        <f t="shared" si="179"/>
        <v>7.7971000000000004</v>
      </c>
      <c r="CW129" s="1">
        <f t="shared" si="182"/>
        <v>7.6387999999999998</v>
      </c>
      <c r="CX129" s="1">
        <f t="shared" si="185"/>
        <v>7.4812500000000002</v>
      </c>
      <c r="CY129" s="1">
        <f t="shared" si="188"/>
        <v>7.3246000000000002</v>
      </c>
      <c r="CZ129" s="1">
        <f t="shared" si="192"/>
        <v>7.2360000000000007</v>
      </c>
    </row>
    <row r="130" spans="1:104" x14ac:dyDescent="0.25">
      <c r="A130">
        <v>2075</v>
      </c>
      <c r="AC130" s="1">
        <f t="shared" si="248"/>
        <v>6.7562000000000006</v>
      </c>
      <c r="AD130" s="1">
        <f t="shared" si="251"/>
        <v>7.1151</v>
      </c>
      <c r="AE130" s="1">
        <f t="shared" si="254"/>
        <v>7.6125000000000007</v>
      </c>
      <c r="AF130" s="1">
        <f t="shared" ref="AF130:AF161" si="257">18*C102</f>
        <v>6.75</v>
      </c>
      <c r="AG130" s="1">
        <f t="shared" si="167"/>
        <v>6.1762499999999996</v>
      </c>
      <c r="AH130" s="1">
        <f t="shared" si="170"/>
        <v>6.6310000000000002</v>
      </c>
      <c r="AI130" s="1">
        <f t="shared" si="173"/>
        <v>6.2775999999999996</v>
      </c>
      <c r="AJ130" s="1">
        <f t="shared" si="177"/>
        <v>6.9274000000000004</v>
      </c>
      <c r="AK130" s="1">
        <f t="shared" si="180"/>
        <v>6.8068400000000002</v>
      </c>
      <c r="AL130" s="1">
        <f t="shared" si="183"/>
        <v>7.3109099999999998</v>
      </c>
      <c r="AM130" s="1">
        <f t="shared" si="186"/>
        <v>8.2622</v>
      </c>
      <c r="AN130" s="1">
        <f t="shared" si="190"/>
        <v>8.5837500000000002</v>
      </c>
      <c r="AO130" s="1">
        <f t="shared" si="193"/>
        <v>9.0412499999999998</v>
      </c>
      <c r="AP130" s="1">
        <f t="shared" si="195"/>
        <v>9.5212500000000002</v>
      </c>
      <c r="AQ130" s="1">
        <f t="shared" si="197"/>
        <v>9.6012000000000004</v>
      </c>
      <c r="AR130" s="1">
        <f t="shared" si="199"/>
        <v>9.6709999999999994</v>
      </c>
      <c r="AS130" s="1">
        <f t="shared" si="201"/>
        <v>9.9598000000000013</v>
      </c>
      <c r="AT130" s="1">
        <f t="shared" si="204"/>
        <v>10.738020000000001</v>
      </c>
      <c r="AU130" s="1">
        <f t="shared" si="207"/>
        <v>10.58522</v>
      </c>
      <c r="AV130" s="1">
        <f t="shared" si="210"/>
        <v>10.709760000000001</v>
      </c>
      <c r="AW130" s="1">
        <f t="shared" si="213"/>
        <v>10.8096</v>
      </c>
      <c r="AX130" s="1">
        <f t="shared" si="216"/>
        <v>11.311299999999999</v>
      </c>
      <c r="AY130" s="1">
        <f t="shared" si="219"/>
        <v>12.073600000000001</v>
      </c>
      <c r="AZ130" s="1">
        <f t="shared" si="222"/>
        <v>11.52305</v>
      </c>
      <c r="BA130" s="1">
        <f t="shared" si="225"/>
        <v>12.202110000000001</v>
      </c>
      <c r="BB130" s="1">
        <f t="shared" si="228"/>
        <v>12.52332</v>
      </c>
      <c r="BC130" s="1">
        <f t="shared" si="231"/>
        <v>13.45162</v>
      </c>
      <c r="BD130" s="1">
        <f t="shared" si="234"/>
        <v>13.525530000000002</v>
      </c>
      <c r="BE130" s="1">
        <f t="shared" si="237"/>
        <v>14.231100000000001</v>
      </c>
      <c r="BF130" s="1">
        <f t="shared" si="240"/>
        <v>14.0595</v>
      </c>
      <c r="BG130" s="1">
        <f t="shared" si="243"/>
        <v>14.6835</v>
      </c>
      <c r="BH130" s="1">
        <f t="shared" si="246"/>
        <v>14.820400000000001</v>
      </c>
      <c r="BI130" s="1">
        <f t="shared" si="249"/>
        <v>14.472800000000001</v>
      </c>
      <c r="BJ130" s="1">
        <f t="shared" si="252"/>
        <v>14.8757</v>
      </c>
      <c r="BK130" s="1">
        <f t="shared" si="255"/>
        <v>13.819570000000002</v>
      </c>
      <c r="BL130" s="1">
        <f t="shared" ref="BL130:BL161" si="258">35.01*C70</f>
        <v>13.89897</v>
      </c>
      <c r="BM130" s="1">
        <f t="shared" si="168"/>
        <v>13.629009999999999</v>
      </c>
      <c r="BN130" s="1">
        <f t="shared" si="171"/>
        <v>14.28009</v>
      </c>
      <c r="BO130" s="1">
        <f t="shared" si="174"/>
        <v>13.978370000000002</v>
      </c>
      <c r="BP130" s="1">
        <f t="shared" si="178"/>
        <v>14.137170000000001</v>
      </c>
      <c r="BQ130" s="1">
        <f t="shared" si="181"/>
        <v>14.6944</v>
      </c>
      <c r="BR130" s="1">
        <f t="shared" si="184"/>
        <v>14.128599999999999</v>
      </c>
      <c r="BS130" s="1">
        <f t="shared" si="187"/>
        <v>14.128599999999999</v>
      </c>
      <c r="BT130" s="1">
        <f t="shared" si="191"/>
        <v>14.4732</v>
      </c>
      <c r="BU130" s="1">
        <f t="shared" si="194"/>
        <v>14.4732</v>
      </c>
      <c r="BV130" s="1">
        <f t="shared" si="196"/>
        <v>14.207749999999999</v>
      </c>
      <c r="BW130" s="1">
        <f t="shared" si="198"/>
        <v>13.778500000000001</v>
      </c>
      <c r="BX130" s="1">
        <f t="shared" si="200"/>
        <v>13.5235</v>
      </c>
      <c r="BY130" s="1">
        <f t="shared" si="202"/>
        <v>13.119300000000001</v>
      </c>
      <c r="BZ130" s="1">
        <f t="shared" si="205"/>
        <v>12.723699999999999</v>
      </c>
      <c r="CA130" s="1">
        <f t="shared" si="208"/>
        <v>12.484499999999999</v>
      </c>
      <c r="CB130" s="1">
        <f t="shared" si="211"/>
        <v>12.1104</v>
      </c>
      <c r="CC130" s="1">
        <f t="shared" si="214"/>
        <v>11.88</v>
      </c>
      <c r="CD130" s="1">
        <f t="shared" si="217"/>
        <v>11.528</v>
      </c>
      <c r="CE130" s="1">
        <f t="shared" si="220"/>
        <v>11.4345</v>
      </c>
      <c r="CF130" s="1">
        <f t="shared" si="223"/>
        <v>11.092499999999999</v>
      </c>
      <c r="CG130" s="1">
        <f t="shared" si="226"/>
        <v>10.879050000000001</v>
      </c>
      <c r="CH130" s="1">
        <f t="shared" si="229"/>
        <v>10.551450000000001</v>
      </c>
      <c r="CI130" s="1">
        <f t="shared" si="232"/>
        <v>10.35</v>
      </c>
      <c r="CJ130" s="1">
        <f t="shared" si="235"/>
        <v>10.0372</v>
      </c>
      <c r="CK130" s="1">
        <f t="shared" si="238"/>
        <v>9.8440500000000011</v>
      </c>
      <c r="CL130" s="1">
        <f t="shared" si="241"/>
        <v>9.5464500000000019</v>
      </c>
      <c r="CM130" s="1">
        <f t="shared" si="244"/>
        <v>9.3576999999999995</v>
      </c>
      <c r="CN130" s="1">
        <f t="shared" si="247"/>
        <v>9.0803999999999991</v>
      </c>
      <c r="CO130" s="1">
        <f t="shared" si="250"/>
        <v>8.9014999999999986</v>
      </c>
      <c r="CP130" s="1">
        <f t="shared" si="253"/>
        <v>8.6354999999999986</v>
      </c>
      <c r="CQ130" s="1">
        <f t="shared" si="256"/>
        <v>8.4623999999999988</v>
      </c>
      <c r="CR130" s="1">
        <f t="shared" ref="CR130:CR161" si="259">17.1*C38</f>
        <v>8.2934999999999999</v>
      </c>
      <c r="CS130" s="1">
        <f t="shared" si="169"/>
        <v>8.1290999999999993</v>
      </c>
      <c r="CT130" s="1">
        <f t="shared" si="172"/>
        <v>7.96455</v>
      </c>
      <c r="CU130" s="1">
        <f t="shared" si="175"/>
        <v>7.8049999999999997</v>
      </c>
      <c r="CV130" s="1">
        <f t="shared" si="179"/>
        <v>7.7214</v>
      </c>
      <c r="CW130" s="1">
        <f t="shared" si="182"/>
        <v>7.5653499999999996</v>
      </c>
      <c r="CX130" s="1">
        <f t="shared" si="185"/>
        <v>7.41</v>
      </c>
      <c r="CY130" s="1">
        <f t="shared" si="188"/>
        <v>7.2555000000000005</v>
      </c>
      <c r="CZ130" s="1">
        <f t="shared" si="192"/>
        <v>7.1020000000000003</v>
      </c>
    </row>
    <row r="131" spans="1:104" x14ac:dyDescent="0.25">
      <c r="A131">
        <v>2076</v>
      </c>
      <c r="AD131" s="1">
        <f t="shared" si="251"/>
        <v>7.1151</v>
      </c>
      <c r="AE131" s="1">
        <f t="shared" si="254"/>
        <v>7.5110000000000001</v>
      </c>
      <c r="AF131" s="1">
        <f t="shared" si="257"/>
        <v>6.75</v>
      </c>
      <c r="AG131" s="1">
        <f t="shared" ref="AG131:AG162" si="260">16.47*C102</f>
        <v>6.1762499999999996</v>
      </c>
      <c r="AH131" s="1">
        <f t="shared" si="170"/>
        <v>6.5437499999999993</v>
      </c>
      <c r="AI131" s="1">
        <f t="shared" si="173"/>
        <v>6.2775999999999996</v>
      </c>
      <c r="AJ131" s="1">
        <f t="shared" si="177"/>
        <v>6.9274000000000004</v>
      </c>
      <c r="AK131" s="1">
        <f t="shared" si="180"/>
        <v>6.8248000000000006</v>
      </c>
      <c r="AL131" s="1">
        <f t="shared" si="183"/>
        <v>7.3109099999999998</v>
      </c>
      <c r="AM131" s="1">
        <f t="shared" si="186"/>
        <v>8.2622</v>
      </c>
      <c r="AN131" s="1">
        <f t="shared" si="190"/>
        <v>8.6753099999999996</v>
      </c>
      <c r="AO131" s="1">
        <f t="shared" si="193"/>
        <v>9.0412499999999998</v>
      </c>
      <c r="AP131" s="1">
        <f t="shared" si="195"/>
        <v>9.5212500000000002</v>
      </c>
      <c r="AQ131" s="1">
        <f t="shared" si="197"/>
        <v>9.5249999999999986</v>
      </c>
      <c r="AR131" s="1">
        <f t="shared" si="199"/>
        <v>9.620099999999999</v>
      </c>
      <c r="AS131" s="1">
        <f t="shared" si="201"/>
        <v>9.9598000000000013</v>
      </c>
      <c r="AT131" s="1">
        <f t="shared" si="204"/>
        <v>10.681799999999999</v>
      </c>
      <c r="AU131" s="1">
        <f t="shared" si="207"/>
        <v>10.58522</v>
      </c>
      <c r="AV131" s="1">
        <f t="shared" si="210"/>
        <v>10.653980000000001</v>
      </c>
      <c r="AW131" s="1">
        <f t="shared" si="213"/>
        <v>10.8096</v>
      </c>
      <c r="AX131" s="1">
        <f t="shared" si="216"/>
        <v>11.28192</v>
      </c>
      <c r="AY131" s="1">
        <f t="shared" si="219"/>
        <v>12.073600000000001</v>
      </c>
      <c r="AZ131" s="1">
        <f t="shared" si="222"/>
        <v>11.52305</v>
      </c>
      <c r="BA131" s="1">
        <f t="shared" si="225"/>
        <v>12.139050000000001</v>
      </c>
      <c r="BB131" s="1">
        <f t="shared" si="228"/>
        <v>12.52332</v>
      </c>
      <c r="BC131" s="1">
        <f t="shared" si="231"/>
        <v>13.38246</v>
      </c>
      <c r="BD131" s="1">
        <f t="shared" si="234"/>
        <v>13.525530000000002</v>
      </c>
      <c r="BE131" s="1">
        <f t="shared" si="237"/>
        <v>14.194610000000001</v>
      </c>
      <c r="BF131" s="1">
        <f t="shared" si="240"/>
        <v>14.0595</v>
      </c>
      <c r="BG131" s="1">
        <f t="shared" si="243"/>
        <v>14.6835</v>
      </c>
      <c r="BH131" s="1">
        <f t="shared" si="246"/>
        <v>14.632800000000001</v>
      </c>
      <c r="BI131" s="1">
        <f t="shared" si="249"/>
        <v>14.472800000000001</v>
      </c>
      <c r="BJ131" s="1">
        <f t="shared" si="252"/>
        <v>14.8757</v>
      </c>
      <c r="BK131" s="1">
        <f t="shared" si="255"/>
        <v>13.749950000000002</v>
      </c>
      <c r="BL131" s="1">
        <f t="shared" si="258"/>
        <v>13.89897</v>
      </c>
      <c r="BM131" s="1">
        <f t="shared" ref="BM131:BM162" si="261">34.33*C70</f>
        <v>13.629009999999999</v>
      </c>
      <c r="BN131" s="1">
        <f t="shared" si="171"/>
        <v>14.28009</v>
      </c>
      <c r="BO131" s="1">
        <f t="shared" si="174"/>
        <v>13.978370000000002</v>
      </c>
      <c r="BP131" s="1">
        <f t="shared" si="178"/>
        <v>14.137170000000001</v>
      </c>
      <c r="BQ131" s="1">
        <f t="shared" si="181"/>
        <v>14.228480000000003</v>
      </c>
      <c r="BR131" s="1">
        <f t="shared" si="184"/>
        <v>14.128599999999999</v>
      </c>
      <c r="BS131" s="1">
        <f t="shared" si="187"/>
        <v>14.128599999999999</v>
      </c>
      <c r="BT131" s="1">
        <f t="shared" si="191"/>
        <v>14.128599999999999</v>
      </c>
      <c r="BU131" s="1">
        <f t="shared" si="194"/>
        <v>14.4732</v>
      </c>
      <c r="BV131" s="1">
        <f t="shared" si="196"/>
        <v>14.0406</v>
      </c>
      <c r="BW131" s="1">
        <f t="shared" si="198"/>
        <v>13.778500000000001</v>
      </c>
      <c r="BX131" s="1">
        <f t="shared" si="200"/>
        <v>13.366249999999999</v>
      </c>
      <c r="BY131" s="1">
        <f t="shared" si="202"/>
        <v>13.119300000000001</v>
      </c>
      <c r="BZ131" s="1">
        <f t="shared" si="205"/>
        <v>12.723699999999999</v>
      </c>
      <c r="CA131" s="1">
        <f t="shared" si="208"/>
        <v>12.340999999999999</v>
      </c>
      <c r="CB131" s="1">
        <f t="shared" si="211"/>
        <v>12.1104</v>
      </c>
      <c r="CC131" s="1">
        <f t="shared" si="214"/>
        <v>11.744999999999999</v>
      </c>
      <c r="CD131" s="1">
        <f t="shared" si="217"/>
        <v>11.528</v>
      </c>
      <c r="CE131" s="1">
        <f t="shared" si="220"/>
        <v>11.180400000000001</v>
      </c>
      <c r="CF131" s="1">
        <f t="shared" si="223"/>
        <v>11.092499999999999</v>
      </c>
      <c r="CG131" s="1">
        <f t="shared" si="226"/>
        <v>10.759500000000001</v>
      </c>
      <c r="CH131" s="1">
        <f t="shared" si="229"/>
        <v>10.551450000000001</v>
      </c>
      <c r="CI131" s="1">
        <f t="shared" si="232"/>
        <v>10.237500000000001</v>
      </c>
      <c r="CJ131" s="1">
        <f t="shared" si="235"/>
        <v>10.0372</v>
      </c>
      <c r="CK131" s="1">
        <f t="shared" si="238"/>
        <v>9.7382000000000009</v>
      </c>
      <c r="CL131" s="1">
        <f t="shared" si="241"/>
        <v>9.5464500000000019</v>
      </c>
      <c r="CM131" s="1">
        <f t="shared" si="244"/>
        <v>9.2581500000000005</v>
      </c>
      <c r="CN131" s="1">
        <f t="shared" si="247"/>
        <v>9.0803999999999991</v>
      </c>
      <c r="CO131" s="1">
        <f t="shared" si="250"/>
        <v>8.8077999999999985</v>
      </c>
      <c r="CP131" s="1">
        <f t="shared" si="253"/>
        <v>8.6354999999999986</v>
      </c>
      <c r="CQ131" s="1">
        <f t="shared" si="256"/>
        <v>8.37425</v>
      </c>
      <c r="CR131" s="1">
        <f t="shared" si="259"/>
        <v>8.2080000000000002</v>
      </c>
      <c r="CS131" s="1">
        <f t="shared" ref="CS131:CS162" si="262">16.59*C38</f>
        <v>8.046149999999999</v>
      </c>
      <c r="CT131" s="1">
        <f t="shared" si="172"/>
        <v>7.8841000000000001</v>
      </c>
      <c r="CU131" s="1">
        <f t="shared" si="175"/>
        <v>7.7269499999999995</v>
      </c>
      <c r="CV131" s="1">
        <f t="shared" si="179"/>
        <v>7.57</v>
      </c>
      <c r="CW131" s="1">
        <f t="shared" si="182"/>
        <v>7.4919000000000002</v>
      </c>
      <c r="CX131" s="1">
        <f t="shared" si="185"/>
        <v>7.3387500000000001</v>
      </c>
      <c r="CY131" s="1">
        <f t="shared" si="188"/>
        <v>7.1864000000000008</v>
      </c>
      <c r="CZ131" s="1">
        <f t="shared" si="192"/>
        <v>7.0350000000000001</v>
      </c>
    </row>
    <row r="132" spans="1:104" x14ac:dyDescent="0.25">
      <c r="A132">
        <v>2077</v>
      </c>
      <c r="AE132" s="1">
        <f t="shared" si="254"/>
        <v>7.5110000000000001</v>
      </c>
      <c r="AF132" s="1">
        <f t="shared" si="257"/>
        <v>6.66</v>
      </c>
      <c r="AG132" s="1">
        <f t="shared" si="260"/>
        <v>6.1762499999999996</v>
      </c>
      <c r="AH132" s="1">
        <f t="shared" ref="AH132:AH163" si="263">17.45*C102</f>
        <v>6.5437499999999993</v>
      </c>
      <c r="AI132" s="1">
        <f t="shared" si="173"/>
        <v>6.1950000000000003</v>
      </c>
      <c r="AJ132" s="1">
        <f t="shared" si="177"/>
        <v>6.9274000000000004</v>
      </c>
      <c r="AK132" s="1">
        <f t="shared" si="180"/>
        <v>6.8248000000000006</v>
      </c>
      <c r="AL132" s="1">
        <f t="shared" si="183"/>
        <v>7.3301999999999996</v>
      </c>
      <c r="AM132" s="1">
        <f t="shared" si="186"/>
        <v>8.2622</v>
      </c>
      <c r="AN132" s="1">
        <f t="shared" si="190"/>
        <v>8.6753099999999996</v>
      </c>
      <c r="AO132" s="1">
        <f t="shared" si="193"/>
        <v>9.1376899999999992</v>
      </c>
      <c r="AP132" s="1">
        <f t="shared" si="195"/>
        <v>9.5212500000000002</v>
      </c>
      <c r="AQ132" s="1">
        <f t="shared" si="197"/>
        <v>9.5249999999999986</v>
      </c>
      <c r="AR132" s="1">
        <f t="shared" si="199"/>
        <v>9.5437499999999993</v>
      </c>
      <c r="AS132" s="1">
        <f t="shared" si="201"/>
        <v>9.9073799999999999</v>
      </c>
      <c r="AT132" s="1">
        <f t="shared" si="204"/>
        <v>10.681799999999999</v>
      </c>
      <c r="AU132" s="1">
        <f t="shared" si="207"/>
        <v>10.5298</v>
      </c>
      <c r="AV132" s="1">
        <f t="shared" si="210"/>
        <v>10.653980000000001</v>
      </c>
      <c r="AW132" s="1">
        <f t="shared" si="213"/>
        <v>10.753299999999999</v>
      </c>
      <c r="AX132" s="1">
        <f t="shared" si="216"/>
        <v>11.28192</v>
      </c>
      <c r="AY132" s="1">
        <f t="shared" si="219"/>
        <v>12.04224</v>
      </c>
      <c r="AZ132" s="1">
        <f t="shared" si="222"/>
        <v>11.52305</v>
      </c>
      <c r="BA132" s="1">
        <f t="shared" si="225"/>
        <v>12.139050000000001</v>
      </c>
      <c r="BB132" s="1">
        <f t="shared" si="228"/>
        <v>12.458600000000001</v>
      </c>
      <c r="BC132" s="1">
        <f t="shared" si="231"/>
        <v>13.38246</v>
      </c>
      <c r="BD132" s="1">
        <f t="shared" si="234"/>
        <v>13.455990000000002</v>
      </c>
      <c r="BE132" s="1">
        <f t="shared" si="237"/>
        <v>14.194610000000001</v>
      </c>
      <c r="BF132" s="1">
        <f t="shared" si="240"/>
        <v>14.023449999999999</v>
      </c>
      <c r="BG132" s="1">
        <f t="shared" si="243"/>
        <v>14.6835</v>
      </c>
      <c r="BH132" s="1">
        <f t="shared" si="246"/>
        <v>14.632800000000001</v>
      </c>
      <c r="BI132" s="1">
        <f t="shared" si="249"/>
        <v>14.2896</v>
      </c>
      <c r="BJ132" s="1">
        <f t="shared" si="252"/>
        <v>14.8757</v>
      </c>
      <c r="BK132" s="1">
        <f t="shared" si="255"/>
        <v>13.749950000000002</v>
      </c>
      <c r="BL132" s="1">
        <f t="shared" si="258"/>
        <v>13.828949999999999</v>
      </c>
      <c r="BM132" s="1">
        <f t="shared" si="261"/>
        <v>13.629009999999999</v>
      </c>
      <c r="BN132" s="1">
        <f t="shared" ref="BN132:BN163" si="264">35.97*C70</f>
        <v>14.28009</v>
      </c>
      <c r="BO132" s="1">
        <f t="shared" si="174"/>
        <v>13.978370000000002</v>
      </c>
      <c r="BP132" s="1">
        <f t="shared" si="178"/>
        <v>14.137170000000001</v>
      </c>
      <c r="BQ132" s="1">
        <f t="shared" si="181"/>
        <v>14.228480000000003</v>
      </c>
      <c r="BR132" s="1">
        <f t="shared" si="184"/>
        <v>13.680620000000001</v>
      </c>
      <c r="BS132" s="1">
        <f t="shared" si="187"/>
        <v>14.128599999999999</v>
      </c>
      <c r="BT132" s="1">
        <f t="shared" si="191"/>
        <v>14.128599999999999</v>
      </c>
      <c r="BU132" s="1">
        <f t="shared" si="194"/>
        <v>14.128599999999999</v>
      </c>
      <c r="BV132" s="1">
        <f t="shared" si="196"/>
        <v>14.0406</v>
      </c>
      <c r="BW132" s="1">
        <f t="shared" si="198"/>
        <v>13.616400000000001</v>
      </c>
      <c r="BX132" s="1">
        <f t="shared" si="200"/>
        <v>13.366249999999999</v>
      </c>
      <c r="BY132" s="1">
        <f t="shared" si="202"/>
        <v>12.966750000000001</v>
      </c>
      <c r="BZ132" s="1">
        <f t="shared" si="205"/>
        <v>12.723699999999999</v>
      </c>
      <c r="CA132" s="1">
        <f t="shared" si="208"/>
        <v>12.340999999999999</v>
      </c>
      <c r="CB132" s="1">
        <f t="shared" si="211"/>
        <v>11.9712</v>
      </c>
      <c r="CC132" s="1">
        <f t="shared" si="214"/>
        <v>11.744999999999999</v>
      </c>
      <c r="CD132" s="1">
        <f t="shared" si="217"/>
        <v>11.397</v>
      </c>
      <c r="CE132" s="1">
        <f t="shared" si="220"/>
        <v>11.180400000000001</v>
      </c>
      <c r="CF132" s="1">
        <f t="shared" si="223"/>
        <v>10.846</v>
      </c>
      <c r="CG132" s="1">
        <f t="shared" si="226"/>
        <v>10.759500000000001</v>
      </c>
      <c r="CH132" s="1">
        <f t="shared" si="229"/>
        <v>10.435500000000001</v>
      </c>
      <c r="CI132" s="1">
        <f t="shared" si="232"/>
        <v>10.237500000000001</v>
      </c>
      <c r="CJ132" s="1">
        <f t="shared" si="235"/>
        <v>9.9281000000000006</v>
      </c>
      <c r="CK132" s="1">
        <f t="shared" si="238"/>
        <v>9.7382000000000009</v>
      </c>
      <c r="CL132" s="1">
        <f t="shared" si="241"/>
        <v>9.4438000000000013</v>
      </c>
      <c r="CM132" s="1">
        <f t="shared" si="244"/>
        <v>9.2581500000000005</v>
      </c>
      <c r="CN132" s="1">
        <f t="shared" si="247"/>
        <v>8.9838000000000005</v>
      </c>
      <c r="CO132" s="1">
        <f t="shared" si="250"/>
        <v>8.8077999999999985</v>
      </c>
      <c r="CP132" s="1">
        <f t="shared" si="253"/>
        <v>8.5445999999999991</v>
      </c>
      <c r="CQ132" s="1">
        <f t="shared" si="256"/>
        <v>8.37425</v>
      </c>
      <c r="CR132" s="1">
        <f t="shared" si="259"/>
        <v>8.1225000000000005</v>
      </c>
      <c r="CS132" s="1">
        <f t="shared" si="262"/>
        <v>7.9631999999999996</v>
      </c>
      <c r="CT132" s="1">
        <f t="shared" ref="CT132:CT163" si="265">16.09*C38</f>
        <v>7.8036499999999993</v>
      </c>
      <c r="CU132" s="1">
        <f t="shared" si="175"/>
        <v>7.6488999999999994</v>
      </c>
      <c r="CV132" s="1">
        <f t="shared" si="179"/>
        <v>7.4943</v>
      </c>
      <c r="CW132" s="1">
        <f t="shared" si="182"/>
        <v>7.3449999999999998</v>
      </c>
      <c r="CX132" s="1">
        <f t="shared" si="185"/>
        <v>7.2675000000000001</v>
      </c>
      <c r="CY132" s="1">
        <f t="shared" si="188"/>
        <v>7.1173000000000002</v>
      </c>
      <c r="CZ132" s="1">
        <f t="shared" si="192"/>
        <v>6.9680000000000009</v>
      </c>
    </row>
    <row r="133" spans="1:104" x14ac:dyDescent="0.25">
      <c r="A133">
        <v>2078</v>
      </c>
      <c r="AF133" s="1">
        <f t="shared" si="257"/>
        <v>6.66</v>
      </c>
      <c r="AG133" s="1">
        <f t="shared" si="260"/>
        <v>6.0938999999999997</v>
      </c>
      <c r="AH133" s="1">
        <f t="shared" si="263"/>
        <v>6.5437499999999993</v>
      </c>
      <c r="AI133" s="1">
        <f t="shared" ref="AI133:AI164" si="266">16.52*C102</f>
        <v>6.1950000000000003</v>
      </c>
      <c r="AJ133" s="1">
        <f t="shared" si="177"/>
        <v>6.8362499999999997</v>
      </c>
      <c r="AK133" s="1">
        <f t="shared" si="180"/>
        <v>6.8248000000000006</v>
      </c>
      <c r="AL133" s="1">
        <f t="shared" si="183"/>
        <v>7.3301999999999996</v>
      </c>
      <c r="AM133" s="1">
        <f t="shared" si="186"/>
        <v>8.2840000000000007</v>
      </c>
      <c r="AN133" s="1">
        <f t="shared" si="190"/>
        <v>8.6753099999999996</v>
      </c>
      <c r="AO133" s="1">
        <f t="shared" si="193"/>
        <v>9.1376899999999992</v>
      </c>
      <c r="AP133" s="1">
        <f t="shared" si="195"/>
        <v>9.6228099999999994</v>
      </c>
      <c r="AQ133" s="1">
        <f t="shared" si="197"/>
        <v>9.5249999999999986</v>
      </c>
      <c r="AR133" s="1">
        <f t="shared" si="199"/>
        <v>9.5437499999999993</v>
      </c>
      <c r="AS133" s="1">
        <f t="shared" si="201"/>
        <v>9.8287499999999994</v>
      </c>
      <c r="AT133" s="1">
        <f t="shared" si="204"/>
        <v>10.625579999999999</v>
      </c>
      <c r="AU133" s="1">
        <f t="shared" si="207"/>
        <v>10.5298</v>
      </c>
      <c r="AV133" s="1">
        <f t="shared" si="210"/>
        <v>10.5982</v>
      </c>
      <c r="AW133" s="1">
        <f t="shared" si="213"/>
        <v>10.753299999999999</v>
      </c>
      <c r="AX133" s="1">
        <f t="shared" si="216"/>
        <v>11.22316</v>
      </c>
      <c r="AY133" s="1">
        <f t="shared" si="219"/>
        <v>12.04224</v>
      </c>
      <c r="AZ133" s="1">
        <f t="shared" si="222"/>
        <v>11.493119999999999</v>
      </c>
      <c r="BA133" s="1">
        <f t="shared" si="225"/>
        <v>12.139050000000001</v>
      </c>
      <c r="BB133" s="1">
        <f t="shared" si="228"/>
        <v>12.458600000000001</v>
      </c>
      <c r="BC133" s="1">
        <f t="shared" si="231"/>
        <v>13.3133</v>
      </c>
      <c r="BD133" s="1">
        <f t="shared" si="234"/>
        <v>13.455990000000002</v>
      </c>
      <c r="BE133" s="1">
        <f t="shared" si="237"/>
        <v>14.121630000000001</v>
      </c>
      <c r="BF133" s="1">
        <f t="shared" si="240"/>
        <v>14.023449999999999</v>
      </c>
      <c r="BG133" s="1">
        <f t="shared" si="243"/>
        <v>14.645849999999999</v>
      </c>
      <c r="BH133" s="1">
        <f t="shared" si="246"/>
        <v>14.632800000000001</v>
      </c>
      <c r="BI133" s="1">
        <f t="shared" si="249"/>
        <v>14.2896</v>
      </c>
      <c r="BJ133" s="1">
        <f t="shared" si="252"/>
        <v>14.687399999999998</v>
      </c>
      <c r="BK133" s="1">
        <f t="shared" si="255"/>
        <v>13.749950000000002</v>
      </c>
      <c r="BL133" s="1">
        <f t="shared" si="258"/>
        <v>13.828949999999999</v>
      </c>
      <c r="BM133" s="1">
        <f t="shared" si="261"/>
        <v>13.56035</v>
      </c>
      <c r="BN133" s="1">
        <f t="shared" si="264"/>
        <v>14.28009</v>
      </c>
      <c r="BO133" s="1">
        <f t="shared" ref="BO133:BO164" si="267">35.21*C70</f>
        <v>13.978370000000002</v>
      </c>
      <c r="BP133" s="1">
        <f t="shared" si="178"/>
        <v>14.137170000000001</v>
      </c>
      <c r="BQ133" s="1">
        <f t="shared" si="181"/>
        <v>14.228480000000003</v>
      </c>
      <c r="BR133" s="1">
        <f t="shared" si="184"/>
        <v>13.680620000000001</v>
      </c>
      <c r="BS133" s="1">
        <f t="shared" si="187"/>
        <v>13.680620000000001</v>
      </c>
      <c r="BT133" s="1">
        <f t="shared" si="191"/>
        <v>14.128599999999999</v>
      </c>
      <c r="BU133" s="1">
        <f t="shared" si="194"/>
        <v>14.128599999999999</v>
      </c>
      <c r="BV133" s="1">
        <f t="shared" si="196"/>
        <v>13.706299999999999</v>
      </c>
      <c r="BW133" s="1">
        <f t="shared" si="198"/>
        <v>13.616400000000001</v>
      </c>
      <c r="BX133" s="1">
        <f t="shared" si="200"/>
        <v>13.209</v>
      </c>
      <c r="BY133" s="1">
        <f t="shared" si="202"/>
        <v>12.966750000000001</v>
      </c>
      <c r="BZ133" s="1">
        <f t="shared" si="205"/>
        <v>12.575749999999999</v>
      </c>
      <c r="CA133" s="1">
        <f t="shared" si="208"/>
        <v>12.340999999999999</v>
      </c>
      <c r="CB133" s="1">
        <f t="shared" si="211"/>
        <v>11.9712</v>
      </c>
      <c r="CC133" s="1">
        <f t="shared" si="214"/>
        <v>11.61</v>
      </c>
      <c r="CD133" s="1">
        <f t="shared" si="217"/>
        <v>11.397</v>
      </c>
      <c r="CE133" s="1">
        <f t="shared" si="220"/>
        <v>11.05335</v>
      </c>
      <c r="CF133" s="1">
        <f t="shared" si="223"/>
        <v>10.846</v>
      </c>
      <c r="CG133" s="1">
        <f t="shared" si="226"/>
        <v>10.5204</v>
      </c>
      <c r="CH133" s="1">
        <f t="shared" si="229"/>
        <v>10.435500000000001</v>
      </c>
      <c r="CI133" s="1">
        <f t="shared" si="232"/>
        <v>10.125</v>
      </c>
      <c r="CJ133" s="1">
        <f t="shared" si="235"/>
        <v>9.9281000000000006</v>
      </c>
      <c r="CK133" s="1">
        <f t="shared" si="238"/>
        <v>9.6323500000000006</v>
      </c>
      <c r="CL133" s="1">
        <f t="shared" si="241"/>
        <v>9.4438000000000013</v>
      </c>
      <c r="CM133" s="1">
        <f t="shared" si="244"/>
        <v>9.1585999999999999</v>
      </c>
      <c r="CN133" s="1">
        <f t="shared" si="247"/>
        <v>8.9838000000000005</v>
      </c>
      <c r="CO133" s="1">
        <f t="shared" si="250"/>
        <v>8.7141000000000002</v>
      </c>
      <c r="CP133" s="1">
        <f t="shared" si="253"/>
        <v>8.5445999999999991</v>
      </c>
      <c r="CQ133" s="1">
        <f t="shared" si="256"/>
        <v>8.2860999999999994</v>
      </c>
      <c r="CR133" s="1">
        <f t="shared" si="259"/>
        <v>8.1225000000000005</v>
      </c>
      <c r="CS133" s="1">
        <f t="shared" si="262"/>
        <v>7.8802499999999993</v>
      </c>
      <c r="CT133" s="1">
        <f t="shared" si="265"/>
        <v>7.7231999999999994</v>
      </c>
      <c r="CU133" s="1">
        <f t="shared" ref="CU133:CU164" si="268">15.61*C38</f>
        <v>7.5708499999999992</v>
      </c>
      <c r="CV133" s="1">
        <f t="shared" si="179"/>
        <v>7.4186000000000005</v>
      </c>
      <c r="CW133" s="1">
        <f t="shared" si="182"/>
        <v>7.2715499999999995</v>
      </c>
      <c r="CX133" s="1">
        <f t="shared" si="185"/>
        <v>7.125</v>
      </c>
      <c r="CY133" s="1">
        <f t="shared" si="188"/>
        <v>7.0482000000000005</v>
      </c>
      <c r="CZ133" s="1">
        <f t="shared" si="192"/>
        <v>6.9010000000000007</v>
      </c>
    </row>
    <row r="134" spans="1:104" x14ac:dyDescent="0.25">
      <c r="A134">
        <v>2079</v>
      </c>
      <c r="AG134" s="1">
        <f t="shared" si="260"/>
        <v>6.0938999999999997</v>
      </c>
      <c r="AH134" s="1">
        <f t="shared" si="263"/>
        <v>6.4564999999999992</v>
      </c>
      <c r="AI134" s="1">
        <f t="shared" si="266"/>
        <v>6.1950000000000003</v>
      </c>
      <c r="AJ134" s="1">
        <f t="shared" ref="AJ134:AJ165" si="269">18.23*C102</f>
        <v>6.8362499999999997</v>
      </c>
      <c r="AK134" s="1">
        <f t="shared" si="180"/>
        <v>6.7350000000000003</v>
      </c>
      <c r="AL134" s="1">
        <f t="shared" si="183"/>
        <v>7.3301999999999996</v>
      </c>
      <c r="AM134" s="1">
        <f t="shared" si="186"/>
        <v>8.2840000000000007</v>
      </c>
      <c r="AN134" s="1">
        <f t="shared" si="190"/>
        <v>8.6981999999999999</v>
      </c>
      <c r="AO134" s="1">
        <f t="shared" si="193"/>
        <v>9.1376899999999992</v>
      </c>
      <c r="AP134" s="1">
        <f t="shared" si="195"/>
        <v>9.6228099999999994</v>
      </c>
      <c r="AQ134" s="1">
        <f t="shared" si="197"/>
        <v>9.6265999999999998</v>
      </c>
      <c r="AR134" s="1">
        <f t="shared" si="199"/>
        <v>9.5437499999999993</v>
      </c>
      <c r="AS134" s="1">
        <f t="shared" si="201"/>
        <v>9.8287499999999994</v>
      </c>
      <c r="AT134" s="1">
        <f t="shared" si="204"/>
        <v>10.54125</v>
      </c>
      <c r="AU134" s="1">
        <f t="shared" si="207"/>
        <v>10.47438</v>
      </c>
      <c r="AV134" s="1">
        <f t="shared" si="210"/>
        <v>10.5982</v>
      </c>
      <c r="AW134" s="1">
        <f t="shared" si="213"/>
        <v>10.696999999999999</v>
      </c>
      <c r="AX134" s="1">
        <f t="shared" si="216"/>
        <v>11.22316</v>
      </c>
      <c r="AY134" s="1">
        <f t="shared" si="219"/>
        <v>11.979520000000001</v>
      </c>
      <c r="AZ134" s="1">
        <f t="shared" si="222"/>
        <v>11.493119999999999</v>
      </c>
      <c r="BA134" s="1">
        <f t="shared" si="225"/>
        <v>12.107520000000001</v>
      </c>
      <c r="BB134" s="1">
        <f t="shared" si="228"/>
        <v>12.458600000000001</v>
      </c>
      <c r="BC134" s="1">
        <f t="shared" si="231"/>
        <v>13.3133</v>
      </c>
      <c r="BD134" s="1">
        <f t="shared" si="234"/>
        <v>13.386450000000002</v>
      </c>
      <c r="BE134" s="1">
        <f t="shared" si="237"/>
        <v>14.121630000000001</v>
      </c>
      <c r="BF134" s="1">
        <f t="shared" si="240"/>
        <v>13.95135</v>
      </c>
      <c r="BG134" s="1">
        <f t="shared" si="243"/>
        <v>14.645849999999999</v>
      </c>
      <c r="BH134" s="1">
        <f t="shared" si="246"/>
        <v>14.595280000000002</v>
      </c>
      <c r="BI134" s="1">
        <f t="shared" si="249"/>
        <v>14.2896</v>
      </c>
      <c r="BJ134" s="1">
        <f t="shared" si="252"/>
        <v>14.687399999999998</v>
      </c>
      <c r="BK134" s="1">
        <f t="shared" si="255"/>
        <v>13.575900000000001</v>
      </c>
      <c r="BL134" s="1">
        <f t="shared" si="258"/>
        <v>13.828949999999999</v>
      </c>
      <c r="BM134" s="1">
        <f t="shared" si="261"/>
        <v>13.56035</v>
      </c>
      <c r="BN134" s="1">
        <f t="shared" si="264"/>
        <v>14.20815</v>
      </c>
      <c r="BO134" s="1">
        <f t="shared" si="267"/>
        <v>13.978370000000002</v>
      </c>
      <c r="BP134" s="1">
        <f t="shared" ref="BP134:BP165" si="270">35.61*C70</f>
        <v>14.137170000000001</v>
      </c>
      <c r="BQ134" s="1">
        <f t="shared" si="181"/>
        <v>14.228480000000003</v>
      </c>
      <c r="BR134" s="1">
        <f t="shared" si="184"/>
        <v>13.680620000000001</v>
      </c>
      <c r="BS134" s="1">
        <f t="shared" si="187"/>
        <v>13.680620000000001</v>
      </c>
      <c r="BT134" s="1">
        <f t="shared" si="191"/>
        <v>13.680620000000001</v>
      </c>
      <c r="BU134" s="1">
        <f t="shared" si="194"/>
        <v>14.128599999999999</v>
      </c>
      <c r="BV134" s="1">
        <f t="shared" si="196"/>
        <v>13.706299999999999</v>
      </c>
      <c r="BW134" s="1">
        <f t="shared" si="198"/>
        <v>13.292199999999999</v>
      </c>
      <c r="BX134" s="1">
        <f t="shared" si="200"/>
        <v>13.209</v>
      </c>
      <c r="BY134" s="1">
        <f t="shared" si="202"/>
        <v>12.8142</v>
      </c>
      <c r="BZ134" s="1">
        <f t="shared" si="205"/>
        <v>12.575749999999999</v>
      </c>
      <c r="CA134" s="1">
        <f t="shared" si="208"/>
        <v>12.1975</v>
      </c>
      <c r="CB134" s="1">
        <f t="shared" si="211"/>
        <v>11.9712</v>
      </c>
      <c r="CC134" s="1">
        <f t="shared" si="214"/>
        <v>11.61</v>
      </c>
      <c r="CD134" s="1">
        <f t="shared" si="217"/>
        <v>11.266</v>
      </c>
      <c r="CE134" s="1">
        <f t="shared" si="220"/>
        <v>11.05335</v>
      </c>
      <c r="CF134" s="1">
        <f t="shared" si="223"/>
        <v>10.72275</v>
      </c>
      <c r="CG134" s="1">
        <f t="shared" si="226"/>
        <v>10.5204</v>
      </c>
      <c r="CH134" s="1">
        <f t="shared" si="229"/>
        <v>10.2036</v>
      </c>
      <c r="CI134" s="1">
        <f t="shared" si="232"/>
        <v>10.125</v>
      </c>
      <c r="CJ134" s="1">
        <f t="shared" si="235"/>
        <v>9.8190000000000008</v>
      </c>
      <c r="CK134" s="1">
        <f t="shared" si="238"/>
        <v>9.6323500000000006</v>
      </c>
      <c r="CL134" s="1">
        <f t="shared" si="241"/>
        <v>9.3411500000000007</v>
      </c>
      <c r="CM134" s="1">
        <f t="shared" si="244"/>
        <v>9.1585999999999999</v>
      </c>
      <c r="CN134" s="1">
        <f t="shared" si="247"/>
        <v>8.8872</v>
      </c>
      <c r="CO134" s="1">
        <f t="shared" si="250"/>
        <v>8.7141000000000002</v>
      </c>
      <c r="CP134" s="1">
        <f t="shared" si="253"/>
        <v>8.4536999999999995</v>
      </c>
      <c r="CQ134" s="1">
        <f t="shared" si="256"/>
        <v>8.2860999999999994</v>
      </c>
      <c r="CR134" s="1">
        <f t="shared" si="259"/>
        <v>8.0370000000000008</v>
      </c>
      <c r="CS134" s="1">
        <f t="shared" si="262"/>
        <v>7.8802499999999993</v>
      </c>
      <c r="CT134" s="1">
        <f t="shared" si="265"/>
        <v>7.6427499999999995</v>
      </c>
      <c r="CU134" s="1">
        <f t="shared" si="268"/>
        <v>7.492799999999999</v>
      </c>
      <c r="CV134" s="1">
        <f t="shared" ref="CV134:CV165" si="271">15.14*C38</f>
        <v>7.3429000000000002</v>
      </c>
      <c r="CW134" s="1">
        <f t="shared" si="182"/>
        <v>7.1980999999999993</v>
      </c>
      <c r="CX134" s="1">
        <f t="shared" si="185"/>
        <v>7.05375</v>
      </c>
      <c r="CY134" s="1">
        <f t="shared" si="188"/>
        <v>6.91</v>
      </c>
      <c r="CZ134" s="1">
        <f t="shared" si="192"/>
        <v>6.8340000000000005</v>
      </c>
    </row>
    <row r="135" spans="1:104" x14ac:dyDescent="0.25">
      <c r="A135">
        <v>2080</v>
      </c>
      <c r="AH135" s="1">
        <f t="shared" si="263"/>
        <v>6.4564999999999992</v>
      </c>
      <c r="AI135" s="1">
        <f t="shared" si="266"/>
        <v>6.1124000000000001</v>
      </c>
      <c r="AJ135" s="1">
        <f t="shared" si="269"/>
        <v>6.8362499999999997</v>
      </c>
      <c r="AK135" s="1">
        <f t="shared" ref="AK135:AK166" si="272">17.96*C102</f>
        <v>6.7350000000000003</v>
      </c>
      <c r="AL135" s="1">
        <f t="shared" si="183"/>
        <v>7.2337499999999997</v>
      </c>
      <c r="AM135" s="1">
        <f t="shared" si="186"/>
        <v>8.2840000000000007</v>
      </c>
      <c r="AN135" s="1">
        <f t="shared" si="190"/>
        <v>8.6981999999999999</v>
      </c>
      <c r="AO135" s="1">
        <f t="shared" si="193"/>
        <v>9.1617999999999995</v>
      </c>
      <c r="AP135" s="1">
        <f t="shared" si="195"/>
        <v>9.6228099999999994</v>
      </c>
      <c r="AQ135" s="1">
        <f t="shared" si="197"/>
        <v>9.6265999999999998</v>
      </c>
      <c r="AR135" s="1">
        <f t="shared" si="199"/>
        <v>9.6455500000000001</v>
      </c>
      <c r="AS135" s="1">
        <f t="shared" si="201"/>
        <v>9.8287499999999994</v>
      </c>
      <c r="AT135" s="1">
        <f t="shared" si="204"/>
        <v>10.54125</v>
      </c>
      <c r="AU135" s="1">
        <f t="shared" si="207"/>
        <v>10.391249999999999</v>
      </c>
      <c r="AV135" s="1">
        <f t="shared" si="210"/>
        <v>10.54242</v>
      </c>
      <c r="AW135" s="1">
        <f t="shared" si="213"/>
        <v>10.696999999999999</v>
      </c>
      <c r="AX135" s="1">
        <f t="shared" si="216"/>
        <v>11.164400000000001</v>
      </c>
      <c r="AY135" s="1">
        <f t="shared" si="219"/>
        <v>11.979520000000001</v>
      </c>
      <c r="AZ135" s="1">
        <f t="shared" si="222"/>
        <v>11.433260000000001</v>
      </c>
      <c r="BA135" s="1">
        <f t="shared" si="225"/>
        <v>12.107520000000001</v>
      </c>
      <c r="BB135" s="1">
        <f t="shared" si="228"/>
        <v>12.42624</v>
      </c>
      <c r="BC135" s="1">
        <f t="shared" si="231"/>
        <v>13.3133</v>
      </c>
      <c r="BD135" s="1">
        <f t="shared" si="234"/>
        <v>13.386450000000002</v>
      </c>
      <c r="BE135" s="1">
        <f t="shared" si="237"/>
        <v>14.04865</v>
      </c>
      <c r="BF135" s="1">
        <f t="shared" si="240"/>
        <v>13.95135</v>
      </c>
      <c r="BG135" s="1">
        <f t="shared" si="243"/>
        <v>14.570549999999999</v>
      </c>
      <c r="BH135" s="1">
        <f t="shared" si="246"/>
        <v>14.595280000000002</v>
      </c>
      <c r="BI135" s="1">
        <f t="shared" si="249"/>
        <v>14.25296</v>
      </c>
      <c r="BJ135" s="1">
        <f t="shared" si="252"/>
        <v>14.687399999999998</v>
      </c>
      <c r="BK135" s="1">
        <f t="shared" si="255"/>
        <v>13.575900000000001</v>
      </c>
      <c r="BL135" s="1">
        <f t="shared" si="258"/>
        <v>13.6539</v>
      </c>
      <c r="BM135" s="1">
        <f t="shared" si="261"/>
        <v>13.56035</v>
      </c>
      <c r="BN135" s="1">
        <f t="shared" si="264"/>
        <v>14.20815</v>
      </c>
      <c r="BO135" s="1">
        <f t="shared" si="267"/>
        <v>13.907950000000001</v>
      </c>
      <c r="BP135" s="1">
        <f t="shared" si="270"/>
        <v>14.137170000000001</v>
      </c>
      <c r="BQ135" s="1">
        <f t="shared" ref="BQ135:BQ166" si="273">35.84*C70</f>
        <v>14.228480000000003</v>
      </c>
      <c r="BR135" s="1">
        <f t="shared" si="184"/>
        <v>13.680620000000001</v>
      </c>
      <c r="BS135" s="1">
        <f t="shared" si="187"/>
        <v>13.680620000000001</v>
      </c>
      <c r="BT135" s="1">
        <f t="shared" si="191"/>
        <v>13.680620000000001</v>
      </c>
      <c r="BU135" s="1">
        <f t="shared" si="194"/>
        <v>13.680620000000001</v>
      </c>
      <c r="BV135" s="1">
        <f t="shared" si="196"/>
        <v>13.706299999999999</v>
      </c>
      <c r="BW135" s="1">
        <f t="shared" si="198"/>
        <v>13.292199999999999</v>
      </c>
      <c r="BX135" s="1">
        <f t="shared" si="200"/>
        <v>12.894499999999999</v>
      </c>
      <c r="BY135" s="1">
        <f t="shared" si="202"/>
        <v>12.8142</v>
      </c>
      <c r="BZ135" s="1">
        <f t="shared" si="205"/>
        <v>12.4278</v>
      </c>
      <c r="CA135" s="1">
        <f t="shared" si="208"/>
        <v>12.1975</v>
      </c>
      <c r="CB135" s="1">
        <f t="shared" si="211"/>
        <v>11.831999999999999</v>
      </c>
      <c r="CC135" s="1">
        <f t="shared" si="214"/>
        <v>11.61</v>
      </c>
      <c r="CD135" s="1">
        <f t="shared" si="217"/>
        <v>11.266</v>
      </c>
      <c r="CE135" s="1">
        <f t="shared" si="220"/>
        <v>10.926299999999999</v>
      </c>
      <c r="CF135" s="1">
        <f t="shared" si="223"/>
        <v>10.72275</v>
      </c>
      <c r="CG135" s="1">
        <f t="shared" si="226"/>
        <v>10.40085</v>
      </c>
      <c r="CH135" s="1">
        <f t="shared" si="229"/>
        <v>10.2036</v>
      </c>
      <c r="CI135" s="1">
        <f t="shared" si="232"/>
        <v>9.9</v>
      </c>
      <c r="CJ135" s="1">
        <f t="shared" si="235"/>
        <v>9.8190000000000008</v>
      </c>
      <c r="CK135" s="1">
        <f t="shared" si="238"/>
        <v>9.5265000000000004</v>
      </c>
      <c r="CL135" s="1">
        <f t="shared" si="241"/>
        <v>9.3411500000000007</v>
      </c>
      <c r="CM135" s="1">
        <f t="shared" si="244"/>
        <v>9.0590500000000009</v>
      </c>
      <c r="CN135" s="1">
        <f t="shared" si="247"/>
        <v>8.8872</v>
      </c>
      <c r="CO135" s="1">
        <f t="shared" si="250"/>
        <v>8.6204000000000001</v>
      </c>
      <c r="CP135" s="1">
        <f t="shared" si="253"/>
        <v>8.4536999999999995</v>
      </c>
      <c r="CQ135" s="1">
        <f t="shared" si="256"/>
        <v>8.1979500000000005</v>
      </c>
      <c r="CR135" s="1">
        <f t="shared" si="259"/>
        <v>8.0370000000000008</v>
      </c>
      <c r="CS135" s="1">
        <f t="shared" si="262"/>
        <v>7.7972999999999999</v>
      </c>
      <c r="CT135" s="1">
        <f t="shared" si="265"/>
        <v>7.6427499999999995</v>
      </c>
      <c r="CU135" s="1">
        <f t="shared" si="268"/>
        <v>7.4147499999999997</v>
      </c>
      <c r="CV135" s="1">
        <f t="shared" si="271"/>
        <v>7.2671999999999999</v>
      </c>
      <c r="CW135" s="1">
        <f t="shared" ref="CW135:CW166" si="274">14.69*C38</f>
        <v>7.1246499999999999</v>
      </c>
      <c r="CX135" s="1">
        <f t="shared" si="185"/>
        <v>6.9824999999999999</v>
      </c>
      <c r="CY135" s="1">
        <f t="shared" si="188"/>
        <v>6.8409000000000004</v>
      </c>
      <c r="CZ135" s="1">
        <f t="shared" si="192"/>
        <v>6.7</v>
      </c>
    </row>
    <row r="136" spans="1:104" x14ac:dyDescent="0.25">
      <c r="A136">
        <v>2081</v>
      </c>
      <c r="AI136" s="1">
        <f t="shared" si="266"/>
        <v>6.1124000000000001</v>
      </c>
      <c r="AJ136" s="1">
        <f t="shared" si="269"/>
        <v>6.7450999999999999</v>
      </c>
      <c r="AK136" s="1">
        <f t="shared" si="272"/>
        <v>6.7350000000000003</v>
      </c>
      <c r="AL136" s="1">
        <f t="shared" ref="AL136:AL167" si="275">19.29*C102</f>
        <v>7.2337499999999997</v>
      </c>
      <c r="AM136" s="1">
        <f t="shared" si="186"/>
        <v>8.1750000000000007</v>
      </c>
      <c r="AN136" s="1">
        <f t="shared" si="190"/>
        <v>8.6981999999999999</v>
      </c>
      <c r="AO136" s="1">
        <f t="shared" si="193"/>
        <v>9.1617999999999995</v>
      </c>
      <c r="AP136" s="1">
        <f t="shared" si="195"/>
        <v>9.648200000000001</v>
      </c>
      <c r="AQ136" s="1">
        <f t="shared" si="197"/>
        <v>9.6265999999999998</v>
      </c>
      <c r="AR136" s="1">
        <f t="shared" si="199"/>
        <v>9.6455500000000001</v>
      </c>
      <c r="AS136" s="1">
        <f t="shared" si="201"/>
        <v>9.9335900000000006</v>
      </c>
      <c r="AT136" s="1">
        <f t="shared" si="204"/>
        <v>10.54125</v>
      </c>
      <c r="AU136" s="1">
        <f t="shared" si="207"/>
        <v>10.391249999999999</v>
      </c>
      <c r="AV136" s="1">
        <f t="shared" si="210"/>
        <v>10.45875</v>
      </c>
      <c r="AW136" s="1">
        <f t="shared" si="213"/>
        <v>10.640699999999999</v>
      </c>
      <c r="AX136" s="1">
        <f t="shared" si="216"/>
        <v>11.164400000000001</v>
      </c>
      <c r="AY136" s="1">
        <f t="shared" si="219"/>
        <v>11.9168</v>
      </c>
      <c r="AZ136" s="1">
        <f t="shared" si="222"/>
        <v>11.433260000000001</v>
      </c>
      <c r="BA136" s="1">
        <f t="shared" si="225"/>
        <v>12.044460000000001</v>
      </c>
      <c r="BB136" s="1">
        <f t="shared" si="228"/>
        <v>12.42624</v>
      </c>
      <c r="BC136" s="1">
        <f t="shared" si="231"/>
        <v>13.27872</v>
      </c>
      <c r="BD136" s="1">
        <f t="shared" si="234"/>
        <v>13.386450000000002</v>
      </c>
      <c r="BE136" s="1">
        <f t="shared" si="237"/>
        <v>14.04865</v>
      </c>
      <c r="BF136" s="1">
        <f t="shared" si="240"/>
        <v>13.879249999999999</v>
      </c>
      <c r="BG136" s="1">
        <f t="shared" si="243"/>
        <v>14.570549999999999</v>
      </c>
      <c r="BH136" s="1">
        <f t="shared" si="246"/>
        <v>14.520240000000001</v>
      </c>
      <c r="BI136" s="1">
        <f t="shared" si="249"/>
        <v>14.25296</v>
      </c>
      <c r="BJ136" s="1">
        <f t="shared" si="252"/>
        <v>14.64974</v>
      </c>
      <c r="BK136" s="1">
        <f t="shared" si="255"/>
        <v>13.575900000000001</v>
      </c>
      <c r="BL136" s="1">
        <f t="shared" si="258"/>
        <v>13.6539</v>
      </c>
      <c r="BM136" s="1">
        <f t="shared" si="261"/>
        <v>13.3887</v>
      </c>
      <c r="BN136" s="1">
        <f t="shared" si="264"/>
        <v>14.20815</v>
      </c>
      <c r="BO136" s="1">
        <f t="shared" si="267"/>
        <v>13.907950000000001</v>
      </c>
      <c r="BP136" s="1">
        <f t="shared" si="270"/>
        <v>14.065950000000001</v>
      </c>
      <c r="BQ136" s="1">
        <f t="shared" si="273"/>
        <v>14.228480000000003</v>
      </c>
      <c r="BR136" s="1">
        <f t="shared" ref="BR136:BR167" si="276">34.46*C70</f>
        <v>13.680620000000001</v>
      </c>
      <c r="BS136" s="1">
        <f t="shared" si="187"/>
        <v>13.680620000000001</v>
      </c>
      <c r="BT136" s="1">
        <f t="shared" si="191"/>
        <v>13.680620000000001</v>
      </c>
      <c r="BU136" s="1">
        <f t="shared" si="194"/>
        <v>13.680620000000001</v>
      </c>
      <c r="BV136" s="1">
        <f t="shared" si="196"/>
        <v>13.271710000000001</v>
      </c>
      <c r="BW136" s="1">
        <f t="shared" si="198"/>
        <v>13.292199999999999</v>
      </c>
      <c r="BX136" s="1">
        <f t="shared" si="200"/>
        <v>12.894499999999999</v>
      </c>
      <c r="BY136" s="1">
        <f t="shared" si="202"/>
        <v>12.5091</v>
      </c>
      <c r="BZ136" s="1">
        <f t="shared" si="205"/>
        <v>12.4278</v>
      </c>
      <c r="CA136" s="1">
        <f t="shared" si="208"/>
        <v>12.053999999999998</v>
      </c>
      <c r="CB136" s="1">
        <f t="shared" si="211"/>
        <v>11.831999999999999</v>
      </c>
      <c r="CC136" s="1">
        <f t="shared" si="214"/>
        <v>11.475</v>
      </c>
      <c r="CD136" s="1">
        <f t="shared" si="217"/>
        <v>11.266</v>
      </c>
      <c r="CE136" s="1">
        <f t="shared" si="220"/>
        <v>10.926299999999999</v>
      </c>
      <c r="CF136" s="1">
        <f t="shared" si="223"/>
        <v>10.599499999999999</v>
      </c>
      <c r="CG136" s="1">
        <f t="shared" si="226"/>
        <v>10.40085</v>
      </c>
      <c r="CH136" s="1">
        <f t="shared" si="229"/>
        <v>10.08765</v>
      </c>
      <c r="CI136" s="1">
        <f t="shared" si="232"/>
        <v>9.9</v>
      </c>
      <c r="CJ136" s="1">
        <f t="shared" si="235"/>
        <v>9.6007999999999996</v>
      </c>
      <c r="CK136" s="1">
        <f t="shared" si="238"/>
        <v>9.5265000000000004</v>
      </c>
      <c r="CL136" s="1">
        <f t="shared" si="241"/>
        <v>9.2385000000000002</v>
      </c>
      <c r="CM136" s="1">
        <f t="shared" si="244"/>
        <v>9.0590500000000009</v>
      </c>
      <c r="CN136" s="1">
        <f t="shared" si="247"/>
        <v>8.7906000000000013</v>
      </c>
      <c r="CO136" s="1">
        <f t="shared" si="250"/>
        <v>8.6204000000000001</v>
      </c>
      <c r="CP136" s="1">
        <f t="shared" si="253"/>
        <v>8.3628</v>
      </c>
      <c r="CQ136" s="1">
        <f t="shared" si="256"/>
        <v>8.1979500000000005</v>
      </c>
      <c r="CR136" s="1">
        <f t="shared" si="259"/>
        <v>7.9515000000000011</v>
      </c>
      <c r="CS136" s="1">
        <f t="shared" si="262"/>
        <v>7.7972999999999999</v>
      </c>
      <c r="CT136" s="1">
        <f t="shared" si="265"/>
        <v>7.5622999999999996</v>
      </c>
      <c r="CU136" s="1">
        <f t="shared" si="268"/>
        <v>7.4147499999999997</v>
      </c>
      <c r="CV136" s="1">
        <f t="shared" si="271"/>
        <v>7.1914999999999996</v>
      </c>
      <c r="CW136" s="1">
        <f t="shared" si="274"/>
        <v>7.0511999999999997</v>
      </c>
      <c r="CX136" s="1">
        <f t="shared" ref="CX136:CX167" si="277">14.25*C38</f>
        <v>6.9112499999999999</v>
      </c>
      <c r="CY136" s="1">
        <f t="shared" si="188"/>
        <v>6.7717999999999998</v>
      </c>
      <c r="CZ136" s="1">
        <f t="shared" si="192"/>
        <v>6.633</v>
      </c>
    </row>
    <row r="137" spans="1:104" x14ac:dyDescent="0.25">
      <c r="A137">
        <v>2082</v>
      </c>
      <c r="AJ137" s="1">
        <f t="shared" si="269"/>
        <v>6.7450999999999999</v>
      </c>
      <c r="AK137" s="1">
        <f t="shared" si="272"/>
        <v>6.6452</v>
      </c>
      <c r="AL137" s="1">
        <f t="shared" si="275"/>
        <v>7.2337499999999997</v>
      </c>
      <c r="AM137" s="1">
        <f t="shared" ref="AM137:AM168" si="278">21.8*C102</f>
        <v>8.1750000000000007</v>
      </c>
      <c r="AN137" s="1">
        <f t="shared" si="190"/>
        <v>8.5837500000000002</v>
      </c>
      <c r="AO137" s="1">
        <f t="shared" si="193"/>
        <v>9.1617999999999995</v>
      </c>
      <c r="AP137" s="1">
        <f t="shared" si="195"/>
        <v>9.648200000000001</v>
      </c>
      <c r="AQ137" s="1">
        <f t="shared" si="197"/>
        <v>9.6519999999999992</v>
      </c>
      <c r="AR137" s="1">
        <f t="shared" si="199"/>
        <v>9.6455500000000001</v>
      </c>
      <c r="AS137" s="1">
        <f t="shared" si="201"/>
        <v>9.9335900000000006</v>
      </c>
      <c r="AT137" s="1">
        <f t="shared" si="204"/>
        <v>10.653689999999999</v>
      </c>
      <c r="AU137" s="1">
        <f t="shared" si="207"/>
        <v>10.391249999999999</v>
      </c>
      <c r="AV137" s="1">
        <f t="shared" si="210"/>
        <v>10.45875</v>
      </c>
      <c r="AW137" s="1">
        <f t="shared" si="213"/>
        <v>10.556249999999999</v>
      </c>
      <c r="AX137" s="1">
        <f t="shared" si="216"/>
        <v>11.105639999999999</v>
      </c>
      <c r="AY137" s="1">
        <f t="shared" si="219"/>
        <v>11.9168</v>
      </c>
      <c r="AZ137" s="1">
        <f t="shared" si="222"/>
        <v>11.3734</v>
      </c>
      <c r="BA137" s="1">
        <f t="shared" si="225"/>
        <v>12.044460000000001</v>
      </c>
      <c r="BB137" s="1">
        <f t="shared" si="228"/>
        <v>12.361520000000001</v>
      </c>
      <c r="BC137" s="1">
        <f t="shared" si="231"/>
        <v>13.27872</v>
      </c>
      <c r="BD137" s="1">
        <f t="shared" si="234"/>
        <v>13.351680000000002</v>
      </c>
      <c r="BE137" s="1">
        <f t="shared" si="237"/>
        <v>14.04865</v>
      </c>
      <c r="BF137" s="1">
        <f t="shared" si="240"/>
        <v>13.879249999999999</v>
      </c>
      <c r="BG137" s="1">
        <f t="shared" si="243"/>
        <v>14.49525</v>
      </c>
      <c r="BH137" s="1">
        <f t="shared" si="246"/>
        <v>14.520240000000001</v>
      </c>
      <c r="BI137" s="1">
        <f t="shared" si="249"/>
        <v>14.179680000000001</v>
      </c>
      <c r="BJ137" s="1">
        <f t="shared" si="252"/>
        <v>14.64974</v>
      </c>
      <c r="BK137" s="1">
        <f t="shared" si="255"/>
        <v>13.541090000000001</v>
      </c>
      <c r="BL137" s="1">
        <f t="shared" si="258"/>
        <v>13.6539</v>
      </c>
      <c r="BM137" s="1">
        <f t="shared" si="261"/>
        <v>13.3887</v>
      </c>
      <c r="BN137" s="1">
        <f t="shared" si="264"/>
        <v>14.0283</v>
      </c>
      <c r="BO137" s="1">
        <f t="shared" si="267"/>
        <v>13.907950000000001</v>
      </c>
      <c r="BP137" s="1">
        <f t="shared" si="270"/>
        <v>14.065950000000001</v>
      </c>
      <c r="BQ137" s="1">
        <f t="shared" si="273"/>
        <v>14.156800000000002</v>
      </c>
      <c r="BR137" s="1">
        <f t="shared" si="276"/>
        <v>13.680620000000001</v>
      </c>
      <c r="BS137" s="1">
        <f t="shared" ref="BS137:BS168" si="279">34.46*C70</f>
        <v>13.680620000000001</v>
      </c>
      <c r="BT137" s="1">
        <f t="shared" si="191"/>
        <v>13.680620000000001</v>
      </c>
      <c r="BU137" s="1">
        <f t="shared" si="194"/>
        <v>13.680620000000001</v>
      </c>
      <c r="BV137" s="1">
        <f t="shared" si="196"/>
        <v>13.271710000000001</v>
      </c>
      <c r="BW137" s="1">
        <f t="shared" si="198"/>
        <v>12.870740000000001</v>
      </c>
      <c r="BX137" s="1">
        <f t="shared" si="200"/>
        <v>12.894499999999999</v>
      </c>
      <c r="BY137" s="1">
        <f t="shared" si="202"/>
        <v>12.5091</v>
      </c>
      <c r="BZ137" s="1">
        <f t="shared" si="205"/>
        <v>12.1319</v>
      </c>
      <c r="CA137" s="1">
        <f t="shared" si="208"/>
        <v>12.053999999999998</v>
      </c>
      <c r="CB137" s="1">
        <f t="shared" si="211"/>
        <v>11.6928</v>
      </c>
      <c r="CC137" s="1">
        <f t="shared" si="214"/>
        <v>11.475</v>
      </c>
      <c r="CD137" s="1">
        <f t="shared" si="217"/>
        <v>11.135</v>
      </c>
      <c r="CE137" s="1">
        <f t="shared" si="220"/>
        <v>10.926299999999999</v>
      </c>
      <c r="CF137" s="1">
        <f t="shared" si="223"/>
        <v>10.599499999999999</v>
      </c>
      <c r="CG137" s="1">
        <f t="shared" si="226"/>
        <v>10.2813</v>
      </c>
      <c r="CH137" s="1">
        <f t="shared" si="229"/>
        <v>10.08765</v>
      </c>
      <c r="CI137" s="1">
        <f t="shared" si="232"/>
        <v>9.7874999999999996</v>
      </c>
      <c r="CJ137" s="1">
        <f t="shared" si="235"/>
        <v>9.6007999999999996</v>
      </c>
      <c r="CK137" s="1">
        <f t="shared" si="238"/>
        <v>9.3148</v>
      </c>
      <c r="CL137" s="1">
        <f t="shared" si="241"/>
        <v>9.2385000000000002</v>
      </c>
      <c r="CM137" s="1">
        <f t="shared" si="244"/>
        <v>8.9595000000000002</v>
      </c>
      <c r="CN137" s="1">
        <f t="shared" si="247"/>
        <v>8.7906000000000013</v>
      </c>
      <c r="CO137" s="1">
        <f t="shared" si="250"/>
        <v>8.5266999999999999</v>
      </c>
      <c r="CP137" s="1">
        <f t="shared" si="253"/>
        <v>8.3628</v>
      </c>
      <c r="CQ137" s="1">
        <f t="shared" si="256"/>
        <v>8.1097999999999999</v>
      </c>
      <c r="CR137" s="1">
        <f t="shared" si="259"/>
        <v>7.9515000000000011</v>
      </c>
      <c r="CS137" s="1">
        <f t="shared" si="262"/>
        <v>7.7143500000000005</v>
      </c>
      <c r="CT137" s="1">
        <f t="shared" si="265"/>
        <v>7.5622999999999996</v>
      </c>
      <c r="CU137" s="1">
        <f t="shared" si="268"/>
        <v>7.3366999999999996</v>
      </c>
      <c r="CV137" s="1">
        <f t="shared" si="271"/>
        <v>7.1914999999999996</v>
      </c>
      <c r="CW137" s="1">
        <f t="shared" si="274"/>
        <v>6.9777499999999995</v>
      </c>
      <c r="CX137" s="1">
        <f t="shared" si="277"/>
        <v>6.84</v>
      </c>
      <c r="CY137" s="1">
        <f t="shared" ref="CY137:CY168" si="280">13.82*C38</f>
        <v>6.7027000000000001</v>
      </c>
      <c r="CZ137" s="1">
        <f t="shared" si="192"/>
        <v>6.5659999999999998</v>
      </c>
    </row>
    <row r="138" spans="1:104" x14ac:dyDescent="0.25">
      <c r="A138">
        <v>2083</v>
      </c>
      <c r="AK138" s="1">
        <f t="shared" si="272"/>
        <v>6.6452</v>
      </c>
      <c r="AL138" s="1">
        <f t="shared" si="275"/>
        <v>7.1372999999999998</v>
      </c>
      <c r="AM138" s="1">
        <f t="shared" si="278"/>
        <v>8.1750000000000007</v>
      </c>
      <c r="AN138" s="1">
        <f t="shared" ref="AN138:AN169" si="281">22.89*C102</f>
        <v>8.5837500000000002</v>
      </c>
      <c r="AO138" s="1">
        <f t="shared" si="193"/>
        <v>9.0412499999999998</v>
      </c>
      <c r="AP138" s="1">
        <f t="shared" si="195"/>
        <v>9.648200000000001</v>
      </c>
      <c r="AQ138" s="1">
        <f t="shared" si="197"/>
        <v>9.6519999999999992</v>
      </c>
      <c r="AR138" s="1">
        <f t="shared" si="199"/>
        <v>9.6709999999999994</v>
      </c>
      <c r="AS138" s="1">
        <f t="shared" si="201"/>
        <v>9.9335900000000006</v>
      </c>
      <c r="AT138" s="1">
        <f t="shared" si="204"/>
        <v>10.653689999999999</v>
      </c>
      <c r="AU138" s="1">
        <f t="shared" si="207"/>
        <v>10.502090000000001</v>
      </c>
      <c r="AV138" s="1">
        <f t="shared" si="210"/>
        <v>10.45875</v>
      </c>
      <c r="AW138" s="1">
        <f t="shared" si="213"/>
        <v>10.556249999999999</v>
      </c>
      <c r="AX138" s="1">
        <f t="shared" si="216"/>
        <v>11.0175</v>
      </c>
      <c r="AY138" s="1">
        <f t="shared" si="219"/>
        <v>11.85408</v>
      </c>
      <c r="AZ138" s="1">
        <f t="shared" si="222"/>
        <v>11.3734</v>
      </c>
      <c r="BA138" s="1">
        <f t="shared" si="225"/>
        <v>11.981400000000001</v>
      </c>
      <c r="BB138" s="1">
        <f t="shared" si="228"/>
        <v>12.361520000000001</v>
      </c>
      <c r="BC138" s="1">
        <f t="shared" si="231"/>
        <v>13.20956</v>
      </c>
      <c r="BD138" s="1">
        <f t="shared" si="234"/>
        <v>13.351680000000002</v>
      </c>
      <c r="BE138" s="1">
        <f t="shared" si="237"/>
        <v>14.012160000000002</v>
      </c>
      <c r="BF138" s="1">
        <f t="shared" si="240"/>
        <v>13.879249999999999</v>
      </c>
      <c r="BG138" s="1">
        <f t="shared" si="243"/>
        <v>14.49525</v>
      </c>
      <c r="BH138" s="1">
        <f t="shared" si="246"/>
        <v>14.445200000000002</v>
      </c>
      <c r="BI138" s="1">
        <f t="shared" si="249"/>
        <v>14.179680000000001</v>
      </c>
      <c r="BJ138" s="1">
        <f t="shared" si="252"/>
        <v>14.57442</v>
      </c>
      <c r="BK138" s="1">
        <f t="shared" si="255"/>
        <v>13.541090000000001</v>
      </c>
      <c r="BL138" s="1">
        <f t="shared" si="258"/>
        <v>13.61889</v>
      </c>
      <c r="BM138" s="1">
        <f t="shared" si="261"/>
        <v>13.3887</v>
      </c>
      <c r="BN138" s="1">
        <f t="shared" si="264"/>
        <v>14.0283</v>
      </c>
      <c r="BO138" s="1">
        <f t="shared" si="267"/>
        <v>13.731900000000001</v>
      </c>
      <c r="BP138" s="1">
        <f t="shared" si="270"/>
        <v>14.065950000000001</v>
      </c>
      <c r="BQ138" s="1">
        <f t="shared" si="273"/>
        <v>14.156800000000002</v>
      </c>
      <c r="BR138" s="1">
        <f t="shared" si="276"/>
        <v>13.611700000000001</v>
      </c>
      <c r="BS138" s="1">
        <f t="shared" si="279"/>
        <v>13.680620000000001</v>
      </c>
      <c r="BT138" s="1">
        <f t="shared" ref="BT138:BT169" si="282">34.46*C70</f>
        <v>13.680620000000001</v>
      </c>
      <c r="BU138" s="1">
        <f t="shared" si="194"/>
        <v>13.680620000000001</v>
      </c>
      <c r="BV138" s="1">
        <f t="shared" si="196"/>
        <v>13.271710000000001</v>
      </c>
      <c r="BW138" s="1">
        <f t="shared" si="198"/>
        <v>12.870740000000001</v>
      </c>
      <c r="BX138" s="1">
        <f t="shared" si="200"/>
        <v>12.48565</v>
      </c>
      <c r="BY138" s="1">
        <f t="shared" si="202"/>
        <v>12.5091</v>
      </c>
      <c r="BZ138" s="1">
        <f t="shared" si="205"/>
        <v>12.1319</v>
      </c>
      <c r="CA138" s="1">
        <f t="shared" si="208"/>
        <v>11.766999999999999</v>
      </c>
      <c r="CB138" s="1">
        <f t="shared" si="211"/>
        <v>11.6928</v>
      </c>
      <c r="CC138" s="1">
        <f t="shared" si="214"/>
        <v>11.34</v>
      </c>
      <c r="CD138" s="1">
        <f t="shared" si="217"/>
        <v>11.135</v>
      </c>
      <c r="CE138" s="1">
        <f t="shared" si="220"/>
        <v>10.799249999999999</v>
      </c>
      <c r="CF138" s="1">
        <f t="shared" si="223"/>
        <v>10.599499999999999</v>
      </c>
      <c r="CG138" s="1">
        <f t="shared" si="226"/>
        <v>10.2813</v>
      </c>
      <c r="CH138" s="1">
        <f t="shared" si="229"/>
        <v>9.9717000000000002</v>
      </c>
      <c r="CI138" s="1">
        <f t="shared" si="232"/>
        <v>9.7874999999999996</v>
      </c>
      <c r="CJ138" s="1">
        <f t="shared" si="235"/>
        <v>9.4916999999999998</v>
      </c>
      <c r="CK138" s="1">
        <f t="shared" si="238"/>
        <v>9.3148</v>
      </c>
      <c r="CL138" s="1">
        <f t="shared" si="241"/>
        <v>9.0332000000000008</v>
      </c>
      <c r="CM138" s="1">
        <f t="shared" si="244"/>
        <v>8.9595000000000002</v>
      </c>
      <c r="CN138" s="1">
        <f t="shared" si="247"/>
        <v>8.6940000000000008</v>
      </c>
      <c r="CO138" s="1">
        <f t="shared" si="250"/>
        <v>8.5266999999999999</v>
      </c>
      <c r="CP138" s="1">
        <f t="shared" si="253"/>
        <v>8.2719000000000005</v>
      </c>
      <c r="CQ138" s="1">
        <f t="shared" si="256"/>
        <v>8.1097999999999999</v>
      </c>
      <c r="CR138" s="1">
        <f t="shared" si="259"/>
        <v>7.8660000000000014</v>
      </c>
      <c r="CS138" s="1">
        <f t="shared" si="262"/>
        <v>7.7143500000000005</v>
      </c>
      <c r="CT138" s="1">
        <f t="shared" si="265"/>
        <v>7.4818500000000006</v>
      </c>
      <c r="CU138" s="1">
        <f t="shared" si="268"/>
        <v>7.3366999999999996</v>
      </c>
      <c r="CV138" s="1">
        <f t="shared" si="271"/>
        <v>7.1158000000000001</v>
      </c>
      <c r="CW138" s="1">
        <f t="shared" si="274"/>
        <v>6.9777499999999995</v>
      </c>
      <c r="CX138" s="1">
        <f t="shared" si="277"/>
        <v>6.7687499999999998</v>
      </c>
      <c r="CY138" s="1">
        <f t="shared" si="280"/>
        <v>6.6335999999999995</v>
      </c>
      <c r="CZ138" s="1">
        <f t="shared" ref="CZ138:CZ169" si="283">13.4*C38</f>
        <v>6.4989999999999997</v>
      </c>
    </row>
    <row r="139" spans="1:104" x14ac:dyDescent="0.25">
      <c r="A139">
        <v>2084</v>
      </c>
      <c r="AL139" s="1">
        <f t="shared" si="275"/>
        <v>7.1372999999999998</v>
      </c>
      <c r="AM139" s="1">
        <f t="shared" si="278"/>
        <v>8.0660000000000007</v>
      </c>
      <c r="AN139" s="1">
        <f t="shared" si="281"/>
        <v>8.5837500000000002</v>
      </c>
      <c r="AO139" s="1">
        <f t="shared" ref="AO139:AO170" si="284">24.11*C102</f>
        <v>9.0412499999999998</v>
      </c>
      <c r="AP139" s="1">
        <f t="shared" si="195"/>
        <v>9.5212500000000002</v>
      </c>
      <c r="AQ139" s="1">
        <f t="shared" si="197"/>
        <v>9.6519999999999992</v>
      </c>
      <c r="AR139" s="1">
        <f t="shared" si="199"/>
        <v>9.6709999999999994</v>
      </c>
      <c r="AS139" s="1">
        <f t="shared" si="201"/>
        <v>9.9598000000000013</v>
      </c>
      <c r="AT139" s="1">
        <f t="shared" si="204"/>
        <v>10.653689999999999</v>
      </c>
      <c r="AU139" s="1">
        <f t="shared" si="207"/>
        <v>10.502090000000001</v>
      </c>
      <c r="AV139" s="1">
        <f t="shared" si="210"/>
        <v>10.570310000000001</v>
      </c>
      <c r="AW139" s="1">
        <f t="shared" si="213"/>
        <v>10.556249999999999</v>
      </c>
      <c r="AX139" s="1">
        <f t="shared" si="216"/>
        <v>11.0175</v>
      </c>
      <c r="AY139" s="1">
        <f t="shared" si="219"/>
        <v>11.76</v>
      </c>
      <c r="AZ139" s="1">
        <f t="shared" si="222"/>
        <v>11.31354</v>
      </c>
      <c r="BA139" s="1">
        <f t="shared" si="225"/>
        <v>11.981400000000001</v>
      </c>
      <c r="BB139" s="1">
        <f t="shared" si="228"/>
        <v>12.296799999999999</v>
      </c>
      <c r="BC139" s="1">
        <f t="shared" si="231"/>
        <v>13.20956</v>
      </c>
      <c r="BD139" s="1">
        <f t="shared" si="234"/>
        <v>13.282140000000002</v>
      </c>
      <c r="BE139" s="1">
        <f t="shared" si="237"/>
        <v>14.012160000000002</v>
      </c>
      <c r="BF139" s="1">
        <f t="shared" si="240"/>
        <v>13.8432</v>
      </c>
      <c r="BG139" s="1">
        <f t="shared" si="243"/>
        <v>14.49525</v>
      </c>
      <c r="BH139" s="1">
        <f t="shared" si="246"/>
        <v>14.445200000000002</v>
      </c>
      <c r="BI139" s="1">
        <f t="shared" si="249"/>
        <v>14.106400000000001</v>
      </c>
      <c r="BJ139" s="1">
        <f t="shared" si="252"/>
        <v>14.57442</v>
      </c>
      <c r="BK139" s="1">
        <f t="shared" si="255"/>
        <v>13.471470000000002</v>
      </c>
      <c r="BL139" s="1">
        <f t="shared" si="258"/>
        <v>13.61889</v>
      </c>
      <c r="BM139" s="1">
        <f t="shared" si="261"/>
        <v>13.354369999999999</v>
      </c>
      <c r="BN139" s="1">
        <f t="shared" si="264"/>
        <v>14.0283</v>
      </c>
      <c r="BO139" s="1">
        <f t="shared" si="267"/>
        <v>13.731900000000001</v>
      </c>
      <c r="BP139" s="1">
        <f t="shared" si="270"/>
        <v>13.8879</v>
      </c>
      <c r="BQ139" s="1">
        <f t="shared" si="273"/>
        <v>14.156800000000002</v>
      </c>
      <c r="BR139" s="1">
        <f t="shared" si="276"/>
        <v>13.611700000000001</v>
      </c>
      <c r="BS139" s="1">
        <f t="shared" si="279"/>
        <v>13.611700000000001</v>
      </c>
      <c r="BT139" s="1">
        <f t="shared" si="282"/>
        <v>13.680620000000001</v>
      </c>
      <c r="BU139" s="1">
        <f t="shared" ref="BU139:BU170" si="285">34.46*C70</f>
        <v>13.680620000000001</v>
      </c>
      <c r="BV139" s="1">
        <f t="shared" si="196"/>
        <v>13.271710000000001</v>
      </c>
      <c r="BW139" s="1">
        <f t="shared" si="198"/>
        <v>12.870740000000001</v>
      </c>
      <c r="BX139" s="1">
        <f t="shared" si="200"/>
        <v>12.48565</v>
      </c>
      <c r="BY139" s="1">
        <f t="shared" si="202"/>
        <v>12.112470000000002</v>
      </c>
      <c r="BZ139" s="1">
        <f t="shared" si="205"/>
        <v>12.1319</v>
      </c>
      <c r="CA139" s="1">
        <f t="shared" si="208"/>
        <v>11.766999999999999</v>
      </c>
      <c r="CB139" s="1">
        <f t="shared" si="211"/>
        <v>11.414399999999999</v>
      </c>
      <c r="CC139" s="1">
        <f t="shared" si="214"/>
        <v>11.34</v>
      </c>
      <c r="CD139" s="1">
        <f t="shared" si="217"/>
        <v>11.004</v>
      </c>
      <c r="CE139" s="1">
        <f t="shared" si="220"/>
        <v>10.799249999999999</v>
      </c>
      <c r="CF139" s="1">
        <f t="shared" si="223"/>
        <v>10.476249999999999</v>
      </c>
      <c r="CG139" s="1">
        <f t="shared" si="226"/>
        <v>10.2813</v>
      </c>
      <c r="CH139" s="1">
        <f t="shared" si="229"/>
        <v>9.9717000000000002</v>
      </c>
      <c r="CI139" s="1">
        <f t="shared" si="232"/>
        <v>9.6750000000000007</v>
      </c>
      <c r="CJ139" s="1">
        <f t="shared" si="235"/>
        <v>9.4916999999999998</v>
      </c>
      <c r="CK139" s="1">
        <f t="shared" si="238"/>
        <v>9.2089500000000015</v>
      </c>
      <c r="CL139" s="1">
        <f t="shared" si="241"/>
        <v>9.0332000000000008</v>
      </c>
      <c r="CM139" s="1">
        <f t="shared" si="244"/>
        <v>8.7604000000000006</v>
      </c>
      <c r="CN139" s="1">
        <f t="shared" si="247"/>
        <v>8.6940000000000008</v>
      </c>
      <c r="CO139" s="1">
        <f t="shared" si="250"/>
        <v>8.4329999999999998</v>
      </c>
      <c r="CP139" s="1">
        <f t="shared" si="253"/>
        <v>8.2719000000000005</v>
      </c>
      <c r="CQ139" s="1">
        <f t="shared" si="256"/>
        <v>8.0216499999999993</v>
      </c>
      <c r="CR139" s="1">
        <f t="shared" si="259"/>
        <v>7.8660000000000014</v>
      </c>
      <c r="CS139" s="1">
        <f t="shared" si="262"/>
        <v>7.6314000000000002</v>
      </c>
      <c r="CT139" s="1">
        <f t="shared" si="265"/>
        <v>7.4818500000000006</v>
      </c>
      <c r="CU139" s="1">
        <f t="shared" si="268"/>
        <v>7.2586500000000003</v>
      </c>
      <c r="CV139" s="1">
        <f t="shared" si="271"/>
        <v>7.1158000000000001</v>
      </c>
      <c r="CW139" s="1">
        <f t="shared" si="274"/>
        <v>6.9042999999999992</v>
      </c>
      <c r="CX139" s="1">
        <f t="shared" si="277"/>
        <v>6.7687499999999998</v>
      </c>
      <c r="CY139" s="1">
        <f t="shared" si="280"/>
        <v>6.5644999999999998</v>
      </c>
      <c r="CZ139" s="1">
        <f t="shared" si="283"/>
        <v>6.4319999999999995</v>
      </c>
    </row>
    <row r="140" spans="1:104" x14ac:dyDescent="0.25">
      <c r="A140">
        <v>2085</v>
      </c>
      <c r="AM140" s="1">
        <f t="shared" si="278"/>
        <v>8.0660000000000007</v>
      </c>
      <c r="AN140" s="1">
        <f t="shared" si="281"/>
        <v>8.4693000000000005</v>
      </c>
      <c r="AO140" s="1">
        <f t="shared" si="284"/>
        <v>9.0412499999999998</v>
      </c>
      <c r="AP140" s="1">
        <f t="shared" ref="AP140:AP171" si="286">25.39*C102</f>
        <v>9.5212500000000002</v>
      </c>
      <c r="AQ140" s="1">
        <f t="shared" si="197"/>
        <v>9.5249999999999986</v>
      </c>
      <c r="AR140" s="1">
        <f t="shared" si="199"/>
        <v>9.6709999999999994</v>
      </c>
      <c r="AS140" s="1">
        <f t="shared" si="201"/>
        <v>9.9598000000000013</v>
      </c>
      <c r="AT140" s="1">
        <f t="shared" si="204"/>
        <v>10.681799999999999</v>
      </c>
      <c r="AU140" s="1">
        <f t="shared" si="207"/>
        <v>10.502090000000001</v>
      </c>
      <c r="AV140" s="1">
        <f t="shared" si="210"/>
        <v>10.570310000000001</v>
      </c>
      <c r="AW140" s="1">
        <f t="shared" si="213"/>
        <v>10.668849999999999</v>
      </c>
      <c r="AX140" s="1">
        <f t="shared" si="216"/>
        <v>11.0175</v>
      </c>
      <c r="AY140" s="1">
        <f t="shared" si="219"/>
        <v>11.76</v>
      </c>
      <c r="AZ140" s="1">
        <f t="shared" si="222"/>
        <v>11.223749999999999</v>
      </c>
      <c r="BA140" s="1">
        <f t="shared" si="225"/>
        <v>11.918340000000001</v>
      </c>
      <c r="BB140" s="1">
        <f t="shared" si="228"/>
        <v>12.296799999999999</v>
      </c>
      <c r="BC140" s="1">
        <f t="shared" si="231"/>
        <v>13.1404</v>
      </c>
      <c r="BD140" s="1">
        <f t="shared" si="234"/>
        <v>13.282140000000002</v>
      </c>
      <c r="BE140" s="1">
        <f t="shared" si="237"/>
        <v>13.93918</v>
      </c>
      <c r="BF140" s="1">
        <f t="shared" si="240"/>
        <v>13.8432</v>
      </c>
      <c r="BG140" s="1">
        <f t="shared" si="243"/>
        <v>14.457599999999999</v>
      </c>
      <c r="BH140" s="1">
        <f t="shared" si="246"/>
        <v>14.445200000000002</v>
      </c>
      <c r="BI140" s="1">
        <f t="shared" si="249"/>
        <v>14.106400000000001</v>
      </c>
      <c r="BJ140" s="1">
        <f t="shared" si="252"/>
        <v>14.499099999999999</v>
      </c>
      <c r="BK140" s="1">
        <f t="shared" si="255"/>
        <v>13.471470000000002</v>
      </c>
      <c r="BL140" s="1">
        <f t="shared" si="258"/>
        <v>13.548869999999999</v>
      </c>
      <c r="BM140" s="1">
        <f t="shared" si="261"/>
        <v>13.354369999999999</v>
      </c>
      <c r="BN140" s="1">
        <f t="shared" si="264"/>
        <v>13.992330000000001</v>
      </c>
      <c r="BO140" s="1">
        <f t="shared" si="267"/>
        <v>13.731900000000001</v>
      </c>
      <c r="BP140" s="1">
        <f t="shared" si="270"/>
        <v>13.8879</v>
      </c>
      <c r="BQ140" s="1">
        <f t="shared" si="273"/>
        <v>13.977600000000002</v>
      </c>
      <c r="BR140" s="1">
        <f t="shared" si="276"/>
        <v>13.611700000000001</v>
      </c>
      <c r="BS140" s="1">
        <f t="shared" si="279"/>
        <v>13.611700000000001</v>
      </c>
      <c r="BT140" s="1">
        <f t="shared" si="282"/>
        <v>13.611700000000001</v>
      </c>
      <c r="BU140" s="1">
        <f t="shared" si="285"/>
        <v>13.680620000000001</v>
      </c>
      <c r="BV140" s="1">
        <f t="shared" ref="BV140:BV171" si="287">33.43*C70</f>
        <v>13.271710000000001</v>
      </c>
      <c r="BW140" s="1">
        <f t="shared" si="198"/>
        <v>12.870740000000001</v>
      </c>
      <c r="BX140" s="1">
        <f t="shared" si="200"/>
        <v>12.48565</v>
      </c>
      <c r="BY140" s="1">
        <f t="shared" si="202"/>
        <v>12.112470000000002</v>
      </c>
      <c r="BZ140" s="1">
        <f t="shared" si="205"/>
        <v>11.74723</v>
      </c>
      <c r="CA140" s="1">
        <f t="shared" si="208"/>
        <v>11.766999999999999</v>
      </c>
      <c r="CB140" s="1">
        <f t="shared" si="211"/>
        <v>11.414399999999999</v>
      </c>
      <c r="CC140" s="1">
        <f t="shared" si="214"/>
        <v>11.069999999999999</v>
      </c>
      <c r="CD140" s="1">
        <f t="shared" si="217"/>
        <v>11.004</v>
      </c>
      <c r="CE140" s="1">
        <f t="shared" si="220"/>
        <v>10.6722</v>
      </c>
      <c r="CF140" s="1">
        <f t="shared" si="223"/>
        <v>10.476249999999999</v>
      </c>
      <c r="CG140" s="1">
        <f t="shared" si="226"/>
        <v>10.16175</v>
      </c>
      <c r="CH140" s="1">
        <f t="shared" si="229"/>
        <v>9.9717000000000002</v>
      </c>
      <c r="CI140" s="1">
        <f t="shared" si="232"/>
        <v>9.6750000000000007</v>
      </c>
      <c r="CJ140" s="1">
        <f t="shared" si="235"/>
        <v>9.3826000000000001</v>
      </c>
      <c r="CK140" s="1">
        <f t="shared" si="238"/>
        <v>9.2089500000000015</v>
      </c>
      <c r="CL140" s="1">
        <f t="shared" si="241"/>
        <v>8.9305500000000002</v>
      </c>
      <c r="CM140" s="1">
        <f t="shared" si="244"/>
        <v>8.7604000000000006</v>
      </c>
      <c r="CN140" s="1">
        <f t="shared" si="247"/>
        <v>8.5007999999999999</v>
      </c>
      <c r="CO140" s="1">
        <f t="shared" si="250"/>
        <v>8.4329999999999998</v>
      </c>
      <c r="CP140" s="1">
        <f t="shared" si="253"/>
        <v>8.1810000000000009</v>
      </c>
      <c r="CQ140" s="1">
        <f t="shared" si="256"/>
        <v>8.0216499999999993</v>
      </c>
      <c r="CR140" s="1">
        <f t="shared" si="259"/>
        <v>7.7805000000000009</v>
      </c>
      <c r="CS140" s="1">
        <f t="shared" si="262"/>
        <v>7.6314000000000002</v>
      </c>
      <c r="CT140" s="1">
        <f t="shared" si="265"/>
        <v>7.4014000000000006</v>
      </c>
      <c r="CU140" s="1">
        <f t="shared" si="268"/>
        <v>7.2586500000000003</v>
      </c>
      <c r="CV140" s="1">
        <f t="shared" si="271"/>
        <v>7.0401000000000007</v>
      </c>
      <c r="CW140" s="1">
        <f t="shared" si="274"/>
        <v>6.9042999999999992</v>
      </c>
      <c r="CX140" s="1">
        <f t="shared" si="277"/>
        <v>6.6974999999999998</v>
      </c>
      <c r="CY140" s="1">
        <f t="shared" si="280"/>
        <v>6.5644999999999998</v>
      </c>
      <c r="CZ140" s="1">
        <f t="shared" si="283"/>
        <v>6.3650000000000002</v>
      </c>
    </row>
    <row r="141" spans="1:104" x14ac:dyDescent="0.25">
      <c r="A141">
        <v>2086</v>
      </c>
      <c r="AN141" s="1">
        <f t="shared" si="281"/>
        <v>8.4693000000000005</v>
      </c>
      <c r="AO141" s="1">
        <f t="shared" si="284"/>
        <v>8.9207000000000001</v>
      </c>
      <c r="AP141" s="1">
        <f t="shared" si="286"/>
        <v>9.5212500000000002</v>
      </c>
      <c r="AQ141" s="1">
        <f t="shared" ref="AQ141:AQ172" si="288">25.4*C102</f>
        <v>9.5249999999999986</v>
      </c>
      <c r="AR141" s="1">
        <f t="shared" si="199"/>
        <v>9.5437499999999993</v>
      </c>
      <c r="AS141" s="1">
        <f t="shared" si="201"/>
        <v>9.9598000000000013</v>
      </c>
      <c r="AT141" s="1">
        <f t="shared" si="204"/>
        <v>10.681799999999999</v>
      </c>
      <c r="AU141" s="1">
        <f t="shared" si="207"/>
        <v>10.5298</v>
      </c>
      <c r="AV141" s="1">
        <f t="shared" si="210"/>
        <v>10.570310000000001</v>
      </c>
      <c r="AW141" s="1">
        <f t="shared" si="213"/>
        <v>10.668849999999999</v>
      </c>
      <c r="AX141" s="1">
        <f t="shared" si="216"/>
        <v>11.135019999999999</v>
      </c>
      <c r="AY141" s="1">
        <f t="shared" si="219"/>
        <v>11.76</v>
      </c>
      <c r="AZ141" s="1">
        <f t="shared" si="222"/>
        <v>11.223749999999999</v>
      </c>
      <c r="BA141" s="1">
        <f t="shared" si="225"/>
        <v>11.82375</v>
      </c>
      <c r="BB141" s="1">
        <f t="shared" si="228"/>
        <v>12.23208</v>
      </c>
      <c r="BC141" s="1">
        <f t="shared" si="231"/>
        <v>13.1404</v>
      </c>
      <c r="BD141" s="1">
        <f t="shared" si="234"/>
        <v>13.212600000000002</v>
      </c>
      <c r="BE141" s="1">
        <f t="shared" si="237"/>
        <v>13.93918</v>
      </c>
      <c r="BF141" s="1">
        <f t="shared" si="240"/>
        <v>13.771099999999999</v>
      </c>
      <c r="BG141" s="1">
        <f t="shared" si="243"/>
        <v>14.457599999999999</v>
      </c>
      <c r="BH141" s="1">
        <f t="shared" si="246"/>
        <v>14.407680000000001</v>
      </c>
      <c r="BI141" s="1">
        <f t="shared" si="249"/>
        <v>14.106400000000001</v>
      </c>
      <c r="BJ141" s="1">
        <f t="shared" si="252"/>
        <v>14.499099999999999</v>
      </c>
      <c r="BK141" s="1">
        <f t="shared" si="255"/>
        <v>13.401850000000001</v>
      </c>
      <c r="BL141" s="1">
        <f t="shared" si="258"/>
        <v>13.548869999999999</v>
      </c>
      <c r="BM141" s="1">
        <f t="shared" si="261"/>
        <v>13.28571</v>
      </c>
      <c r="BN141" s="1">
        <f t="shared" si="264"/>
        <v>13.992330000000001</v>
      </c>
      <c r="BO141" s="1">
        <f t="shared" si="267"/>
        <v>13.69669</v>
      </c>
      <c r="BP141" s="1">
        <f t="shared" si="270"/>
        <v>13.8879</v>
      </c>
      <c r="BQ141" s="1">
        <f t="shared" si="273"/>
        <v>13.977600000000002</v>
      </c>
      <c r="BR141" s="1">
        <f t="shared" si="276"/>
        <v>13.439400000000001</v>
      </c>
      <c r="BS141" s="1">
        <f t="shared" si="279"/>
        <v>13.611700000000001</v>
      </c>
      <c r="BT141" s="1">
        <f t="shared" si="282"/>
        <v>13.611700000000001</v>
      </c>
      <c r="BU141" s="1">
        <f t="shared" si="285"/>
        <v>13.611700000000001</v>
      </c>
      <c r="BV141" s="1">
        <f t="shared" si="287"/>
        <v>13.271710000000001</v>
      </c>
      <c r="BW141" s="1">
        <f t="shared" ref="BW141:BW172" si="289">32.42*C70</f>
        <v>12.870740000000001</v>
      </c>
      <c r="BX141" s="1">
        <f t="shared" si="200"/>
        <v>12.48565</v>
      </c>
      <c r="BY141" s="1">
        <f t="shared" si="202"/>
        <v>12.112470000000002</v>
      </c>
      <c r="BZ141" s="1">
        <f t="shared" si="205"/>
        <v>11.74723</v>
      </c>
      <c r="CA141" s="1">
        <f t="shared" si="208"/>
        <v>11.3939</v>
      </c>
      <c r="CB141" s="1">
        <f t="shared" si="211"/>
        <v>11.414399999999999</v>
      </c>
      <c r="CC141" s="1">
        <f t="shared" si="214"/>
        <v>11.069999999999999</v>
      </c>
      <c r="CD141" s="1">
        <f t="shared" si="217"/>
        <v>10.741999999999999</v>
      </c>
      <c r="CE141" s="1">
        <f t="shared" si="220"/>
        <v>10.6722</v>
      </c>
      <c r="CF141" s="1">
        <f t="shared" si="223"/>
        <v>10.353</v>
      </c>
      <c r="CG141" s="1">
        <f t="shared" si="226"/>
        <v>10.16175</v>
      </c>
      <c r="CH141" s="1">
        <f t="shared" si="229"/>
        <v>9.8557500000000005</v>
      </c>
      <c r="CI141" s="1">
        <f t="shared" si="232"/>
        <v>9.6750000000000007</v>
      </c>
      <c r="CJ141" s="1">
        <f t="shared" si="235"/>
        <v>9.3826000000000001</v>
      </c>
      <c r="CK141" s="1">
        <f t="shared" si="238"/>
        <v>9.1031000000000013</v>
      </c>
      <c r="CL141" s="1">
        <f t="shared" si="241"/>
        <v>8.9305500000000002</v>
      </c>
      <c r="CM141" s="1">
        <f t="shared" si="244"/>
        <v>8.6608499999999999</v>
      </c>
      <c r="CN141" s="1">
        <f t="shared" si="247"/>
        <v>8.5007999999999999</v>
      </c>
      <c r="CO141" s="1">
        <f t="shared" si="250"/>
        <v>8.2455999999999996</v>
      </c>
      <c r="CP141" s="1">
        <f t="shared" si="253"/>
        <v>8.1810000000000009</v>
      </c>
      <c r="CQ141" s="1">
        <f t="shared" si="256"/>
        <v>7.9334999999999996</v>
      </c>
      <c r="CR141" s="1">
        <f t="shared" si="259"/>
        <v>7.7805000000000009</v>
      </c>
      <c r="CS141" s="1">
        <f t="shared" si="262"/>
        <v>7.5484499999999999</v>
      </c>
      <c r="CT141" s="1">
        <f t="shared" si="265"/>
        <v>7.4014000000000006</v>
      </c>
      <c r="CU141" s="1">
        <f t="shared" si="268"/>
        <v>7.1806000000000001</v>
      </c>
      <c r="CV141" s="1">
        <f t="shared" si="271"/>
        <v>7.0401000000000007</v>
      </c>
      <c r="CW141" s="1">
        <f t="shared" si="274"/>
        <v>6.8308499999999999</v>
      </c>
      <c r="CX141" s="1">
        <f t="shared" si="277"/>
        <v>6.6974999999999998</v>
      </c>
      <c r="CY141" s="1">
        <f t="shared" si="280"/>
        <v>6.4954000000000001</v>
      </c>
      <c r="CZ141" s="1">
        <f t="shared" si="283"/>
        <v>6.3650000000000002</v>
      </c>
    </row>
    <row r="142" spans="1:104" x14ac:dyDescent="0.25">
      <c r="A142">
        <v>2087</v>
      </c>
      <c r="AO142" s="1">
        <f t="shared" si="284"/>
        <v>8.9207000000000001</v>
      </c>
      <c r="AP142" s="1">
        <f t="shared" si="286"/>
        <v>9.3942999999999994</v>
      </c>
      <c r="AQ142" s="1">
        <f t="shared" si="288"/>
        <v>9.5249999999999986</v>
      </c>
      <c r="AR142" s="1">
        <f t="shared" ref="AR142:AR173" si="290">25.45*C102</f>
        <v>9.5437499999999993</v>
      </c>
      <c r="AS142" s="1">
        <f t="shared" si="201"/>
        <v>9.8287499999999994</v>
      </c>
      <c r="AT142" s="1">
        <f t="shared" si="204"/>
        <v>10.681799999999999</v>
      </c>
      <c r="AU142" s="1">
        <f t="shared" si="207"/>
        <v>10.5298</v>
      </c>
      <c r="AV142" s="1">
        <f t="shared" si="210"/>
        <v>10.5982</v>
      </c>
      <c r="AW142" s="1">
        <f t="shared" si="213"/>
        <v>10.668849999999999</v>
      </c>
      <c r="AX142" s="1">
        <f t="shared" si="216"/>
        <v>11.135019999999999</v>
      </c>
      <c r="AY142" s="1">
        <f t="shared" si="219"/>
        <v>11.885439999999999</v>
      </c>
      <c r="AZ142" s="1">
        <f t="shared" si="222"/>
        <v>11.223749999999999</v>
      </c>
      <c r="BA142" s="1">
        <f t="shared" si="225"/>
        <v>11.82375</v>
      </c>
      <c r="BB142" s="1">
        <f t="shared" si="228"/>
        <v>12.135</v>
      </c>
      <c r="BC142" s="1">
        <f t="shared" si="231"/>
        <v>13.07124</v>
      </c>
      <c r="BD142" s="1">
        <f t="shared" si="234"/>
        <v>13.212600000000002</v>
      </c>
      <c r="BE142" s="1">
        <f t="shared" si="237"/>
        <v>13.866200000000001</v>
      </c>
      <c r="BF142" s="1">
        <f t="shared" si="240"/>
        <v>13.771099999999999</v>
      </c>
      <c r="BG142" s="1">
        <f t="shared" si="243"/>
        <v>14.382299999999999</v>
      </c>
      <c r="BH142" s="1">
        <f t="shared" si="246"/>
        <v>14.407680000000001</v>
      </c>
      <c r="BI142" s="1">
        <f t="shared" si="249"/>
        <v>14.06976</v>
      </c>
      <c r="BJ142" s="1">
        <f t="shared" si="252"/>
        <v>14.499099999999999</v>
      </c>
      <c r="BK142" s="1">
        <f t="shared" si="255"/>
        <v>13.401850000000001</v>
      </c>
      <c r="BL142" s="1">
        <f t="shared" si="258"/>
        <v>13.47885</v>
      </c>
      <c r="BM142" s="1">
        <f t="shared" si="261"/>
        <v>13.28571</v>
      </c>
      <c r="BN142" s="1">
        <f t="shared" si="264"/>
        <v>13.920389999999999</v>
      </c>
      <c r="BO142" s="1">
        <f t="shared" si="267"/>
        <v>13.69669</v>
      </c>
      <c r="BP142" s="1">
        <f t="shared" si="270"/>
        <v>13.85229</v>
      </c>
      <c r="BQ142" s="1">
        <f t="shared" si="273"/>
        <v>13.977600000000002</v>
      </c>
      <c r="BR142" s="1">
        <f t="shared" si="276"/>
        <v>13.439400000000001</v>
      </c>
      <c r="BS142" s="1">
        <f t="shared" si="279"/>
        <v>13.439400000000001</v>
      </c>
      <c r="BT142" s="1">
        <f t="shared" si="282"/>
        <v>13.611700000000001</v>
      </c>
      <c r="BU142" s="1">
        <f t="shared" si="285"/>
        <v>13.611700000000001</v>
      </c>
      <c r="BV142" s="1">
        <f t="shared" si="287"/>
        <v>13.20485</v>
      </c>
      <c r="BW142" s="1">
        <f t="shared" si="289"/>
        <v>12.870740000000001</v>
      </c>
      <c r="BX142" s="1">
        <f t="shared" ref="BX142:BX173" si="291">31.45*C70</f>
        <v>12.48565</v>
      </c>
      <c r="BY142" s="1">
        <f t="shared" si="202"/>
        <v>12.112470000000002</v>
      </c>
      <c r="BZ142" s="1">
        <f t="shared" si="205"/>
        <v>11.74723</v>
      </c>
      <c r="CA142" s="1">
        <f t="shared" si="208"/>
        <v>11.3939</v>
      </c>
      <c r="CB142" s="1">
        <f t="shared" si="211"/>
        <v>11.052480000000001</v>
      </c>
      <c r="CC142" s="1">
        <f t="shared" si="214"/>
        <v>11.069999999999999</v>
      </c>
      <c r="CD142" s="1">
        <f t="shared" si="217"/>
        <v>10.741999999999999</v>
      </c>
      <c r="CE142" s="1">
        <f t="shared" si="220"/>
        <v>10.418099999999999</v>
      </c>
      <c r="CF142" s="1">
        <f t="shared" si="223"/>
        <v>10.353</v>
      </c>
      <c r="CG142" s="1">
        <f t="shared" si="226"/>
        <v>10.042199999999999</v>
      </c>
      <c r="CH142" s="1">
        <f t="shared" si="229"/>
        <v>9.8557500000000005</v>
      </c>
      <c r="CI142" s="1">
        <f t="shared" si="232"/>
        <v>9.5625</v>
      </c>
      <c r="CJ142" s="1">
        <f t="shared" si="235"/>
        <v>9.3826000000000001</v>
      </c>
      <c r="CK142" s="1">
        <f t="shared" si="238"/>
        <v>9.1031000000000013</v>
      </c>
      <c r="CL142" s="1">
        <f t="shared" si="241"/>
        <v>8.8278999999999996</v>
      </c>
      <c r="CM142" s="1">
        <f t="shared" si="244"/>
        <v>8.6608499999999999</v>
      </c>
      <c r="CN142" s="1">
        <f t="shared" si="247"/>
        <v>8.4041999999999994</v>
      </c>
      <c r="CO142" s="1">
        <f t="shared" si="250"/>
        <v>8.2455999999999996</v>
      </c>
      <c r="CP142" s="1">
        <f t="shared" si="253"/>
        <v>7.9992000000000001</v>
      </c>
      <c r="CQ142" s="1">
        <f t="shared" si="256"/>
        <v>7.9334999999999996</v>
      </c>
      <c r="CR142" s="1">
        <f t="shared" si="259"/>
        <v>7.6950000000000012</v>
      </c>
      <c r="CS142" s="1">
        <f t="shared" si="262"/>
        <v>7.5484499999999999</v>
      </c>
      <c r="CT142" s="1">
        <f t="shared" si="265"/>
        <v>7.3209499999999998</v>
      </c>
      <c r="CU142" s="1">
        <f t="shared" si="268"/>
        <v>7.1806000000000001</v>
      </c>
      <c r="CV142" s="1">
        <f t="shared" si="271"/>
        <v>6.9644000000000004</v>
      </c>
      <c r="CW142" s="1">
        <f t="shared" si="274"/>
        <v>6.8308499999999999</v>
      </c>
      <c r="CX142" s="1">
        <f t="shared" si="277"/>
        <v>6.6262500000000006</v>
      </c>
      <c r="CY142" s="1">
        <f t="shared" si="280"/>
        <v>6.4954000000000001</v>
      </c>
      <c r="CZ142" s="1">
        <f t="shared" si="283"/>
        <v>6.298</v>
      </c>
    </row>
    <row r="143" spans="1:104" x14ac:dyDescent="0.25">
      <c r="A143">
        <v>2088</v>
      </c>
      <c r="AP143" s="1">
        <f t="shared" si="286"/>
        <v>9.3942999999999994</v>
      </c>
      <c r="AQ143" s="1">
        <f t="shared" si="288"/>
        <v>9.3979999999999997</v>
      </c>
      <c r="AR143" s="1">
        <f t="shared" si="290"/>
        <v>9.5437499999999993</v>
      </c>
      <c r="AS143" s="1">
        <f t="shared" ref="AS143:AS174" si="292">26.21*C102</f>
        <v>9.8287499999999994</v>
      </c>
      <c r="AT143" s="1">
        <f t="shared" si="204"/>
        <v>10.54125</v>
      </c>
      <c r="AU143" s="1">
        <f t="shared" si="207"/>
        <v>10.5298</v>
      </c>
      <c r="AV143" s="1">
        <f t="shared" si="210"/>
        <v>10.5982</v>
      </c>
      <c r="AW143" s="1">
        <f t="shared" si="213"/>
        <v>10.696999999999999</v>
      </c>
      <c r="AX143" s="1">
        <f t="shared" si="216"/>
        <v>11.135019999999999</v>
      </c>
      <c r="AY143" s="1">
        <f t="shared" si="219"/>
        <v>11.885439999999999</v>
      </c>
      <c r="AZ143" s="1">
        <f t="shared" si="222"/>
        <v>11.34347</v>
      </c>
      <c r="BA143" s="1">
        <f t="shared" si="225"/>
        <v>11.82375</v>
      </c>
      <c r="BB143" s="1">
        <f t="shared" si="228"/>
        <v>12.135</v>
      </c>
      <c r="BC143" s="1">
        <f t="shared" si="231"/>
        <v>12.967499999999999</v>
      </c>
      <c r="BD143" s="1">
        <f t="shared" si="234"/>
        <v>13.143060000000002</v>
      </c>
      <c r="BE143" s="1">
        <f t="shared" si="237"/>
        <v>13.866200000000001</v>
      </c>
      <c r="BF143" s="1">
        <f t="shared" si="240"/>
        <v>13.699</v>
      </c>
      <c r="BG143" s="1">
        <f t="shared" si="243"/>
        <v>14.382299999999999</v>
      </c>
      <c r="BH143" s="1">
        <f t="shared" si="246"/>
        <v>14.332640000000001</v>
      </c>
      <c r="BI143" s="1">
        <f t="shared" si="249"/>
        <v>14.06976</v>
      </c>
      <c r="BJ143" s="1">
        <f t="shared" si="252"/>
        <v>14.46144</v>
      </c>
      <c r="BK143" s="1">
        <f t="shared" si="255"/>
        <v>13.401850000000001</v>
      </c>
      <c r="BL143" s="1">
        <f t="shared" si="258"/>
        <v>13.47885</v>
      </c>
      <c r="BM143" s="1">
        <f t="shared" si="261"/>
        <v>13.21705</v>
      </c>
      <c r="BN143" s="1">
        <f t="shared" si="264"/>
        <v>13.920389999999999</v>
      </c>
      <c r="BO143" s="1">
        <f t="shared" si="267"/>
        <v>13.62627</v>
      </c>
      <c r="BP143" s="1">
        <f t="shared" si="270"/>
        <v>13.85229</v>
      </c>
      <c r="BQ143" s="1">
        <f t="shared" si="273"/>
        <v>13.941760000000002</v>
      </c>
      <c r="BR143" s="1">
        <f t="shared" si="276"/>
        <v>13.439400000000001</v>
      </c>
      <c r="BS143" s="1">
        <f t="shared" si="279"/>
        <v>13.439400000000001</v>
      </c>
      <c r="BT143" s="1">
        <f t="shared" si="282"/>
        <v>13.439400000000001</v>
      </c>
      <c r="BU143" s="1">
        <f t="shared" si="285"/>
        <v>13.611700000000001</v>
      </c>
      <c r="BV143" s="1">
        <f t="shared" si="287"/>
        <v>13.20485</v>
      </c>
      <c r="BW143" s="1">
        <f t="shared" si="289"/>
        <v>12.805900000000001</v>
      </c>
      <c r="BX143" s="1">
        <f t="shared" si="291"/>
        <v>12.48565</v>
      </c>
      <c r="BY143" s="1">
        <f t="shared" ref="BY143:BY174" si="293">30.51*C70</f>
        <v>12.112470000000002</v>
      </c>
      <c r="BZ143" s="1">
        <f t="shared" si="205"/>
        <v>11.74723</v>
      </c>
      <c r="CA143" s="1">
        <f t="shared" si="208"/>
        <v>11.3939</v>
      </c>
      <c r="CB143" s="1">
        <f t="shared" si="211"/>
        <v>11.052480000000001</v>
      </c>
      <c r="CC143" s="1">
        <f t="shared" si="214"/>
        <v>10.719000000000001</v>
      </c>
      <c r="CD143" s="1">
        <f t="shared" si="217"/>
        <v>10.741999999999999</v>
      </c>
      <c r="CE143" s="1">
        <f t="shared" si="220"/>
        <v>10.418099999999999</v>
      </c>
      <c r="CF143" s="1">
        <f t="shared" si="223"/>
        <v>10.106499999999999</v>
      </c>
      <c r="CG143" s="1">
        <f t="shared" si="226"/>
        <v>10.042199999999999</v>
      </c>
      <c r="CH143" s="1">
        <f t="shared" si="229"/>
        <v>9.7398000000000007</v>
      </c>
      <c r="CI143" s="1">
        <f t="shared" si="232"/>
        <v>9.5625</v>
      </c>
      <c r="CJ143" s="1">
        <f t="shared" si="235"/>
        <v>9.2735000000000003</v>
      </c>
      <c r="CK143" s="1">
        <f t="shared" si="238"/>
        <v>9.1031000000000013</v>
      </c>
      <c r="CL143" s="1">
        <f t="shared" si="241"/>
        <v>8.8278999999999996</v>
      </c>
      <c r="CM143" s="1">
        <f t="shared" si="244"/>
        <v>8.5612999999999992</v>
      </c>
      <c r="CN143" s="1">
        <f t="shared" si="247"/>
        <v>8.4041999999999994</v>
      </c>
      <c r="CO143" s="1">
        <f t="shared" si="250"/>
        <v>8.1518999999999995</v>
      </c>
      <c r="CP143" s="1">
        <f t="shared" si="253"/>
        <v>7.9992000000000001</v>
      </c>
      <c r="CQ143" s="1">
        <f t="shared" si="256"/>
        <v>7.7571999999999992</v>
      </c>
      <c r="CR143" s="1">
        <f t="shared" si="259"/>
        <v>7.6950000000000012</v>
      </c>
      <c r="CS143" s="1">
        <f t="shared" si="262"/>
        <v>7.4655000000000005</v>
      </c>
      <c r="CT143" s="1">
        <f t="shared" si="265"/>
        <v>7.3209499999999998</v>
      </c>
      <c r="CU143" s="1">
        <f t="shared" si="268"/>
        <v>7.1025499999999999</v>
      </c>
      <c r="CV143" s="1">
        <f t="shared" si="271"/>
        <v>6.9644000000000004</v>
      </c>
      <c r="CW143" s="1">
        <f t="shared" si="274"/>
        <v>6.7573999999999996</v>
      </c>
      <c r="CX143" s="1">
        <f t="shared" si="277"/>
        <v>6.6262500000000006</v>
      </c>
      <c r="CY143" s="1">
        <f t="shared" si="280"/>
        <v>6.4263000000000003</v>
      </c>
      <c r="CZ143" s="1">
        <f t="shared" si="283"/>
        <v>6.298</v>
      </c>
    </row>
    <row r="144" spans="1:104" x14ac:dyDescent="0.25">
      <c r="A144">
        <v>2089</v>
      </c>
      <c r="AQ144" s="1">
        <f t="shared" si="288"/>
        <v>9.3979999999999997</v>
      </c>
      <c r="AR144" s="1">
        <f t="shared" si="290"/>
        <v>9.4164999999999992</v>
      </c>
      <c r="AS144" s="1">
        <f t="shared" si="292"/>
        <v>9.8287499999999994</v>
      </c>
      <c r="AT144" s="1">
        <f t="shared" ref="AT144:AT175" si="294">28.11*C102</f>
        <v>10.54125</v>
      </c>
      <c r="AU144" s="1">
        <f t="shared" si="207"/>
        <v>10.391249999999999</v>
      </c>
      <c r="AV144" s="1">
        <f t="shared" si="210"/>
        <v>10.5982</v>
      </c>
      <c r="AW144" s="1">
        <f t="shared" si="213"/>
        <v>10.696999999999999</v>
      </c>
      <c r="AX144" s="1">
        <f t="shared" si="216"/>
        <v>11.164400000000001</v>
      </c>
      <c r="AY144" s="1">
        <f t="shared" si="219"/>
        <v>11.885439999999999</v>
      </c>
      <c r="AZ144" s="1">
        <f t="shared" si="222"/>
        <v>11.34347</v>
      </c>
      <c r="BA144" s="1">
        <f t="shared" si="225"/>
        <v>11.949870000000001</v>
      </c>
      <c r="BB144" s="1">
        <f t="shared" si="228"/>
        <v>12.135</v>
      </c>
      <c r="BC144" s="1">
        <f t="shared" si="231"/>
        <v>12.967499999999999</v>
      </c>
      <c r="BD144" s="1">
        <f t="shared" si="234"/>
        <v>13.03875</v>
      </c>
      <c r="BE144" s="1">
        <f t="shared" si="237"/>
        <v>13.793220000000002</v>
      </c>
      <c r="BF144" s="1">
        <f t="shared" si="240"/>
        <v>13.699</v>
      </c>
      <c r="BG144" s="1">
        <f t="shared" si="243"/>
        <v>14.307</v>
      </c>
      <c r="BH144" s="1">
        <f t="shared" si="246"/>
        <v>14.332640000000001</v>
      </c>
      <c r="BI144" s="1">
        <f t="shared" si="249"/>
        <v>13.99648</v>
      </c>
      <c r="BJ144" s="1">
        <f t="shared" si="252"/>
        <v>14.46144</v>
      </c>
      <c r="BK144" s="1">
        <f t="shared" si="255"/>
        <v>13.367040000000001</v>
      </c>
      <c r="BL144" s="1">
        <f t="shared" si="258"/>
        <v>13.47885</v>
      </c>
      <c r="BM144" s="1">
        <f t="shared" si="261"/>
        <v>13.21705</v>
      </c>
      <c r="BN144" s="1">
        <f t="shared" si="264"/>
        <v>13.84845</v>
      </c>
      <c r="BO144" s="1">
        <f t="shared" si="267"/>
        <v>13.62627</v>
      </c>
      <c r="BP144" s="1">
        <f t="shared" si="270"/>
        <v>13.78107</v>
      </c>
      <c r="BQ144" s="1">
        <f t="shared" si="273"/>
        <v>13.941760000000002</v>
      </c>
      <c r="BR144" s="1">
        <f t="shared" si="276"/>
        <v>13.404940000000002</v>
      </c>
      <c r="BS144" s="1">
        <f t="shared" si="279"/>
        <v>13.439400000000001</v>
      </c>
      <c r="BT144" s="1">
        <f t="shared" si="282"/>
        <v>13.439400000000001</v>
      </c>
      <c r="BU144" s="1">
        <f t="shared" si="285"/>
        <v>13.439400000000001</v>
      </c>
      <c r="BV144" s="1">
        <f t="shared" si="287"/>
        <v>13.20485</v>
      </c>
      <c r="BW144" s="1">
        <f t="shared" si="289"/>
        <v>12.805900000000001</v>
      </c>
      <c r="BX144" s="1">
        <f t="shared" si="291"/>
        <v>12.422750000000001</v>
      </c>
      <c r="BY144" s="1">
        <f t="shared" si="293"/>
        <v>12.112470000000002</v>
      </c>
      <c r="BZ144" s="1">
        <f t="shared" ref="BZ144:BZ175" si="295">29.59*C70</f>
        <v>11.74723</v>
      </c>
      <c r="CA144" s="1">
        <f t="shared" si="208"/>
        <v>11.3939</v>
      </c>
      <c r="CB144" s="1">
        <f t="shared" si="211"/>
        <v>11.052480000000001</v>
      </c>
      <c r="CC144" s="1">
        <f t="shared" si="214"/>
        <v>10.719000000000001</v>
      </c>
      <c r="CD144" s="1">
        <f t="shared" si="217"/>
        <v>10.401400000000001</v>
      </c>
      <c r="CE144" s="1">
        <f t="shared" si="220"/>
        <v>10.418099999999999</v>
      </c>
      <c r="CF144" s="1">
        <f t="shared" si="223"/>
        <v>10.106499999999999</v>
      </c>
      <c r="CG144" s="1">
        <f t="shared" si="226"/>
        <v>9.8030999999999988</v>
      </c>
      <c r="CH144" s="1">
        <f t="shared" si="229"/>
        <v>9.7398000000000007</v>
      </c>
      <c r="CI144" s="1">
        <f t="shared" si="232"/>
        <v>9.4499999999999993</v>
      </c>
      <c r="CJ144" s="1">
        <f t="shared" si="235"/>
        <v>9.2735000000000003</v>
      </c>
      <c r="CK144" s="1">
        <f t="shared" si="238"/>
        <v>8.9972500000000011</v>
      </c>
      <c r="CL144" s="1">
        <f t="shared" si="241"/>
        <v>8.8278999999999996</v>
      </c>
      <c r="CM144" s="1">
        <f t="shared" si="244"/>
        <v>8.5612999999999992</v>
      </c>
      <c r="CN144" s="1">
        <f t="shared" si="247"/>
        <v>8.3076000000000008</v>
      </c>
      <c r="CO144" s="1">
        <f t="shared" si="250"/>
        <v>8.1518999999999995</v>
      </c>
      <c r="CP144" s="1">
        <f t="shared" si="253"/>
        <v>7.9082999999999997</v>
      </c>
      <c r="CQ144" s="1">
        <f t="shared" si="256"/>
        <v>7.7571999999999992</v>
      </c>
      <c r="CR144" s="1">
        <f t="shared" si="259"/>
        <v>7.5240000000000009</v>
      </c>
      <c r="CS144" s="1">
        <f t="shared" si="262"/>
        <v>7.4655000000000005</v>
      </c>
      <c r="CT144" s="1">
        <f t="shared" si="265"/>
        <v>7.2404999999999999</v>
      </c>
      <c r="CU144" s="1">
        <f t="shared" si="268"/>
        <v>7.1025499999999999</v>
      </c>
      <c r="CV144" s="1">
        <f t="shared" si="271"/>
        <v>6.8887000000000009</v>
      </c>
      <c r="CW144" s="1">
        <f t="shared" si="274"/>
        <v>6.7573999999999996</v>
      </c>
      <c r="CX144" s="1">
        <f t="shared" si="277"/>
        <v>6.5550000000000006</v>
      </c>
      <c r="CY144" s="1">
        <f t="shared" si="280"/>
        <v>6.4263000000000003</v>
      </c>
      <c r="CZ144" s="1">
        <f t="shared" si="283"/>
        <v>6.2310000000000008</v>
      </c>
    </row>
    <row r="145" spans="1:104" x14ac:dyDescent="0.25">
      <c r="A145">
        <v>2090</v>
      </c>
      <c r="AR145" s="1">
        <f t="shared" si="290"/>
        <v>9.4164999999999992</v>
      </c>
      <c r="AS145" s="1">
        <f t="shared" si="292"/>
        <v>9.6976999999999993</v>
      </c>
      <c r="AT145" s="1">
        <f t="shared" si="294"/>
        <v>10.54125</v>
      </c>
      <c r="AU145" s="1">
        <f t="shared" ref="AU145:AU176" si="296">27.71*C102</f>
        <v>10.391249999999999</v>
      </c>
      <c r="AV145" s="1">
        <f t="shared" si="210"/>
        <v>10.45875</v>
      </c>
      <c r="AW145" s="1">
        <f t="shared" si="213"/>
        <v>10.696999999999999</v>
      </c>
      <c r="AX145" s="1">
        <f t="shared" si="216"/>
        <v>11.164400000000001</v>
      </c>
      <c r="AY145" s="1">
        <f t="shared" si="219"/>
        <v>11.9168</v>
      </c>
      <c r="AZ145" s="1">
        <f t="shared" si="222"/>
        <v>11.34347</v>
      </c>
      <c r="BA145" s="1">
        <f t="shared" si="225"/>
        <v>11.949870000000001</v>
      </c>
      <c r="BB145" s="1">
        <f t="shared" si="228"/>
        <v>12.26444</v>
      </c>
      <c r="BC145" s="1">
        <f t="shared" si="231"/>
        <v>12.967499999999999</v>
      </c>
      <c r="BD145" s="1">
        <f t="shared" si="234"/>
        <v>13.03875</v>
      </c>
      <c r="BE145" s="1">
        <f t="shared" si="237"/>
        <v>13.68375</v>
      </c>
      <c r="BF145" s="1">
        <f t="shared" si="240"/>
        <v>13.626899999999999</v>
      </c>
      <c r="BG145" s="1">
        <f t="shared" si="243"/>
        <v>14.307</v>
      </c>
      <c r="BH145" s="1">
        <f t="shared" si="246"/>
        <v>14.257600000000002</v>
      </c>
      <c r="BI145" s="1">
        <f t="shared" si="249"/>
        <v>13.99648</v>
      </c>
      <c r="BJ145" s="1">
        <f t="shared" si="252"/>
        <v>14.386119999999998</v>
      </c>
      <c r="BK145" s="1">
        <f t="shared" si="255"/>
        <v>13.367040000000001</v>
      </c>
      <c r="BL145" s="1">
        <f t="shared" si="258"/>
        <v>13.44384</v>
      </c>
      <c r="BM145" s="1">
        <f t="shared" si="261"/>
        <v>13.21705</v>
      </c>
      <c r="BN145" s="1">
        <f t="shared" si="264"/>
        <v>13.84845</v>
      </c>
      <c r="BO145" s="1">
        <f t="shared" si="267"/>
        <v>13.555850000000001</v>
      </c>
      <c r="BP145" s="1">
        <f t="shared" si="270"/>
        <v>13.78107</v>
      </c>
      <c r="BQ145" s="1">
        <f t="shared" si="273"/>
        <v>13.870080000000002</v>
      </c>
      <c r="BR145" s="1">
        <f t="shared" si="276"/>
        <v>13.404940000000002</v>
      </c>
      <c r="BS145" s="1">
        <f t="shared" si="279"/>
        <v>13.404940000000002</v>
      </c>
      <c r="BT145" s="1">
        <f t="shared" si="282"/>
        <v>13.439400000000001</v>
      </c>
      <c r="BU145" s="1">
        <f t="shared" si="285"/>
        <v>13.439400000000001</v>
      </c>
      <c r="BV145" s="1">
        <f t="shared" si="287"/>
        <v>13.037700000000001</v>
      </c>
      <c r="BW145" s="1">
        <f t="shared" si="289"/>
        <v>12.805900000000001</v>
      </c>
      <c r="BX145" s="1">
        <f t="shared" si="291"/>
        <v>12.422750000000001</v>
      </c>
      <c r="BY145" s="1">
        <f t="shared" si="293"/>
        <v>12.051450000000001</v>
      </c>
      <c r="BZ145" s="1">
        <f t="shared" si="295"/>
        <v>11.74723</v>
      </c>
      <c r="CA145" s="1">
        <f t="shared" ref="CA145:CA176" si="297">28.7*C70</f>
        <v>11.3939</v>
      </c>
      <c r="CB145" s="1">
        <f t="shared" si="211"/>
        <v>11.052480000000001</v>
      </c>
      <c r="CC145" s="1">
        <f t="shared" si="214"/>
        <v>10.719000000000001</v>
      </c>
      <c r="CD145" s="1">
        <f t="shared" si="217"/>
        <v>10.401400000000001</v>
      </c>
      <c r="CE145" s="1">
        <f t="shared" si="220"/>
        <v>10.087770000000001</v>
      </c>
      <c r="CF145" s="1">
        <f t="shared" si="223"/>
        <v>10.106499999999999</v>
      </c>
      <c r="CG145" s="1">
        <f t="shared" si="226"/>
        <v>9.8030999999999988</v>
      </c>
      <c r="CH145" s="1">
        <f t="shared" si="229"/>
        <v>9.5078999999999994</v>
      </c>
      <c r="CI145" s="1">
        <f t="shared" si="232"/>
        <v>9.4499999999999993</v>
      </c>
      <c r="CJ145" s="1">
        <f t="shared" si="235"/>
        <v>9.1644000000000005</v>
      </c>
      <c r="CK145" s="1">
        <f t="shared" si="238"/>
        <v>8.9972500000000011</v>
      </c>
      <c r="CL145" s="1">
        <f t="shared" si="241"/>
        <v>8.7252500000000008</v>
      </c>
      <c r="CM145" s="1">
        <f t="shared" si="244"/>
        <v>8.5612999999999992</v>
      </c>
      <c r="CN145" s="1">
        <f t="shared" si="247"/>
        <v>8.3076000000000008</v>
      </c>
      <c r="CO145" s="1">
        <f t="shared" si="250"/>
        <v>8.0581999999999994</v>
      </c>
      <c r="CP145" s="1">
        <f t="shared" si="253"/>
        <v>7.9082999999999997</v>
      </c>
      <c r="CQ145" s="1">
        <f t="shared" si="256"/>
        <v>7.6690499999999995</v>
      </c>
      <c r="CR145" s="1">
        <f t="shared" si="259"/>
        <v>7.5240000000000009</v>
      </c>
      <c r="CS145" s="1">
        <f t="shared" si="262"/>
        <v>7.2995999999999999</v>
      </c>
      <c r="CT145" s="1">
        <f t="shared" si="265"/>
        <v>7.2404999999999999</v>
      </c>
      <c r="CU145" s="1">
        <f t="shared" si="268"/>
        <v>7.0244999999999997</v>
      </c>
      <c r="CV145" s="1">
        <f t="shared" si="271"/>
        <v>6.8887000000000009</v>
      </c>
      <c r="CW145" s="1">
        <f t="shared" si="274"/>
        <v>6.6839500000000003</v>
      </c>
      <c r="CX145" s="1">
        <f t="shared" si="277"/>
        <v>6.5550000000000006</v>
      </c>
      <c r="CY145" s="1">
        <f t="shared" si="280"/>
        <v>6.3572000000000006</v>
      </c>
      <c r="CZ145" s="1">
        <f t="shared" si="283"/>
        <v>6.2310000000000008</v>
      </c>
    </row>
    <row r="146" spans="1:104" x14ac:dyDescent="0.25">
      <c r="A146">
        <v>2091</v>
      </c>
      <c r="AS146" s="1">
        <f t="shared" si="292"/>
        <v>9.6976999999999993</v>
      </c>
      <c r="AT146" s="1">
        <f t="shared" si="294"/>
        <v>10.400700000000001</v>
      </c>
      <c r="AU146" s="1">
        <f t="shared" si="296"/>
        <v>10.391249999999999</v>
      </c>
      <c r="AV146" s="1">
        <f t="shared" ref="AV146:AV177" si="298">27.89*C102</f>
        <v>10.45875</v>
      </c>
      <c r="AW146" s="1">
        <f t="shared" si="213"/>
        <v>10.556249999999999</v>
      </c>
      <c r="AX146" s="1">
        <f t="shared" si="216"/>
        <v>11.164400000000001</v>
      </c>
      <c r="AY146" s="1">
        <f t="shared" si="219"/>
        <v>11.9168</v>
      </c>
      <c r="AZ146" s="1">
        <f t="shared" si="222"/>
        <v>11.3734</v>
      </c>
      <c r="BA146" s="1">
        <f t="shared" si="225"/>
        <v>11.949870000000001</v>
      </c>
      <c r="BB146" s="1">
        <f t="shared" si="228"/>
        <v>12.26444</v>
      </c>
      <c r="BC146" s="1">
        <f t="shared" si="231"/>
        <v>13.10582</v>
      </c>
      <c r="BD146" s="1">
        <f t="shared" si="234"/>
        <v>13.03875</v>
      </c>
      <c r="BE146" s="1">
        <f t="shared" si="237"/>
        <v>13.68375</v>
      </c>
      <c r="BF146" s="1">
        <f t="shared" si="240"/>
        <v>13.518749999999999</v>
      </c>
      <c r="BG146" s="1">
        <f t="shared" si="243"/>
        <v>14.2317</v>
      </c>
      <c r="BH146" s="1">
        <f t="shared" si="246"/>
        <v>14.257600000000002</v>
      </c>
      <c r="BI146" s="1">
        <f t="shared" si="249"/>
        <v>13.9232</v>
      </c>
      <c r="BJ146" s="1">
        <f t="shared" si="252"/>
        <v>14.386119999999998</v>
      </c>
      <c r="BK146" s="1">
        <f t="shared" si="255"/>
        <v>13.297420000000001</v>
      </c>
      <c r="BL146" s="1">
        <f t="shared" si="258"/>
        <v>13.44384</v>
      </c>
      <c r="BM146" s="1">
        <f t="shared" si="261"/>
        <v>13.18272</v>
      </c>
      <c r="BN146" s="1">
        <f t="shared" si="264"/>
        <v>13.84845</v>
      </c>
      <c r="BO146" s="1">
        <f t="shared" si="267"/>
        <v>13.555850000000001</v>
      </c>
      <c r="BP146" s="1">
        <f t="shared" si="270"/>
        <v>13.709849999999999</v>
      </c>
      <c r="BQ146" s="1">
        <f t="shared" si="273"/>
        <v>13.870080000000002</v>
      </c>
      <c r="BR146" s="1">
        <f t="shared" si="276"/>
        <v>13.336020000000001</v>
      </c>
      <c r="BS146" s="1">
        <f t="shared" si="279"/>
        <v>13.404940000000002</v>
      </c>
      <c r="BT146" s="1">
        <f t="shared" si="282"/>
        <v>13.404940000000002</v>
      </c>
      <c r="BU146" s="1">
        <f t="shared" si="285"/>
        <v>13.439400000000001</v>
      </c>
      <c r="BV146" s="1">
        <f t="shared" si="287"/>
        <v>13.037700000000001</v>
      </c>
      <c r="BW146" s="1">
        <f t="shared" si="289"/>
        <v>12.643800000000001</v>
      </c>
      <c r="BX146" s="1">
        <f t="shared" si="291"/>
        <v>12.422750000000001</v>
      </c>
      <c r="BY146" s="1">
        <f t="shared" si="293"/>
        <v>12.051450000000001</v>
      </c>
      <c r="BZ146" s="1">
        <f t="shared" si="295"/>
        <v>11.68805</v>
      </c>
      <c r="CA146" s="1">
        <f t="shared" si="297"/>
        <v>11.3939</v>
      </c>
      <c r="CB146" s="1">
        <f t="shared" ref="CB146:CB177" si="299">27.84*C70</f>
        <v>11.052480000000001</v>
      </c>
      <c r="CC146" s="1">
        <f t="shared" si="214"/>
        <v>10.719000000000001</v>
      </c>
      <c r="CD146" s="1">
        <f t="shared" si="217"/>
        <v>10.401400000000001</v>
      </c>
      <c r="CE146" s="1">
        <f t="shared" si="220"/>
        <v>10.087770000000001</v>
      </c>
      <c r="CF146" s="1">
        <f t="shared" si="223"/>
        <v>9.7860499999999995</v>
      </c>
      <c r="CG146" s="1">
        <f t="shared" si="226"/>
        <v>9.8030999999999988</v>
      </c>
      <c r="CH146" s="1">
        <f t="shared" si="229"/>
        <v>9.5078999999999994</v>
      </c>
      <c r="CI146" s="1">
        <f t="shared" si="232"/>
        <v>9.2249999999999996</v>
      </c>
      <c r="CJ146" s="1">
        <f t="shared" si="235"/>
        <v>9.1644000000000005</v>
      </c>
      <c r="CK146" s="1">
        <f t="shared" si="238"/>
        <v>8.8914000000000009</v>
      </c>
      <c r="CL146" s="1">
        <f t="shared" si="241"/>
        <v>8.7252500000000008</v>
      </c>
      <c r="CM146" s="1">
        <f t="shared" si="244"/>
        <v>8.4617500000000003</v>
      </c>
      <c r="CN146" s="1">
        <f t="shared" si="247"/>
        <v>8.3076000000000008</v>
      </c>
      <c r="CO146" s="1">
        <f t="shared" si="250"/>
        <v>8.0581999999999994</v>
      </c>
      <c r="CP146" s="1">
        <f t="shared" si="253"/>
        <v>7.8174000000000001</v>
      </c>
      <c r="CQ146" s="1">
        <f t="shared" si="256"/>
        <v>7.6690499999999995</v>
      </c>
      <c r="CR146" s="1">
        <f t="shared" si="259"/>
        <v>7.4385000000000003</v>
      </c>
      <c r="CS146" s="1">
        <f t="shared" si="262"/>
        <v>7.2995999999999999</v>
      </c>
      <c r="CT146" s="1">
        <f t="shared" si="265"/>
        <v>7.0796000000000001</v>
      </c>
      <c r="CU146" s="1">
        <f t="shared" si="268"/>
        <v>7.0244999999999997</v>
      </c>
      <c r="CV146" s="1">
        <f t="shared" si="271"/>
        <v>6.8130000000000006</v>
      </c>
      <c r="CW146" s="1">
        <f t="shared" si="274"/>
        <v>6.6839500000000003</v>
      </c>
      <c r="CX146" s="1">
        <f t="shared" si="277"/>
        <v>6.4837500000000006</v>
      </c>
      <c r="CY146" s="1">
        <f t="shared" si="280"/>
        <v>6.3572000000000006</v>
      </c>
      <c r="CZ146" s="1">
        <f t="shared" si="283"/>
        <v>6.1640000000000006</v>
      </c>
    </row>
    <row r="147" spans="1:104" x14ac:dyDescent="0.25">
      <c r="A147">
        <v>2092</v>
      </c>
      <c r="AT147" s="1">
        <f t="shared" si="294"/>
        <v>10.400700000000001</v>
      </c>
      <c r="AU147" s="1">
        <f t="shared" si="296"/>
        <v>10.252700000000001</v>
      </c>
      <c r="AV147" s="1">
        <f t="shared" si="298"/>
        <v>10.45875</v>
      </c>
      <c r="AW147" s="1">
        <f t="shared" ref="AW147:AW178" si="300">28.15*C102</f>
        <v>10.556249999999999</v>
      </c>
      <c r="AX147" s="1">
        <f t="shared" si="216"/>
        <v>11.0175</v>
      </c>
      <c r="AY147" s="1">
        <f t="shared" si="219"/>
        <v>11.9168</v>
      </c>
      <c r="AZ147" s="1">
        <f t="shared" si="222"/>
        <v>11.3734</v>
      </c>
      <c r="BA147" s="1">
        <f t="shared" si="225"/>
        <v>11.981400000000001</v>
      </c>
      <c r="BB147" s="1">
        <f t="shared" si="228"/>
        <v>12.26444</v>
      </c>
      <c r="BC147" s="1">
        <f t="shared" si="231"/>
        <v>13.10582</v>
      </c>
      <c r="BD147" s="1">
        <f t="shared" si="234"/>
        <v>13.177830000000002</v>
      </c>
      <c r="BE147" s="1">
        <f t="shared" si="237"/>
        <v>13.68375</v>
      </c>
      <c r="BF147" s="1">
        <f t="shared" si="240"/>
        <v>13.518749999999999</v>
      </c>
      <c r="BG147" s="1">
        <f t="shared" si="243"/>
        <v>14.118749999999999</v>
      </c>
      <c r="BH147" s="1">
        <f t="shared" si="246"/>
        <v>14.18256</v>
      </c>
      <c r="BI147" s="1">
        <f t="shared" si="249"/>
        <v>13.9232</v>
      </c>
      <c r="BJ147" s="1">
        <f t="shared" si="252"/>
        <v>14.310799999999999</v>
      </c>
      <c r="BK147" s="1">
        <f t="shared" si="255"/>
        <v>13.297420000000001</v>
      </c>
      <c r="BL147" s="1">
        <f t="shared" si="258"/>
        <v>13.37382</v>
      </c>
      <c r="BM147" s="1">
        <f t="shared" si="261"/>
        <v>13.18272</v>
      </c>
      <c r="BN147" s="1">
        <f t="shared" si="264"/>
        <v>13.812479999999999</v>
      </c>
      <c r="BO147" s="1">
        <f t="shared" si="267"/>
        <v>13.555850000000001</v>
      </c>
      <c r="BP147" s="1">
        <f t="shared" si="270"/>
        <v>13.709849999999999</v>
      </c>
      <c r="BQ147" s="1">
        <f t="shared" si="273"/>
        <v>13.798400000000001</v>
      </c>
      <c r="BR147" s="1">
        <f t="shared" si="276"/>
        <v>13.336020000000001</v>
      </c>
      <c r="BS147" s="1">
        <f t="shared" si="279"/>
        <v>13.336020000000001</v>
      </c>
      <c r="BT147" s="1">
        <f t="shared" si="282"/>
        <v>13.404940000000002</v>
      </c>
      <c r="BU147" s="1">
        <f t="shared" si="285"/>
        <v>13.404940000000002</v>
      </c>
      <c r="BV147" s="1">
        <f t="shared" si="287"/>
        <v>13.037700000000001</v>
      </c>
      <c r="BW147" s="1">
        <f t="shared" si="289"/>
        <v>12.643800000000001</v>
      </c>
      <c r="BX147" s="1">
        <f t="shared" si="291"/>
        <v>12.265499999999999</v>
      </c>
      <c r="BY147" s="1">
        <f t="shared" si="293"/>
        <v>12.051450000000001</v>
      </c>
      <c r="BZ147" s="1">
        <f t="shared" si="295"/>
        <v>11.68805</v>
      </c>
      <c r="CA147" s="1">
        <f t="shared" si="297"/>
        <v>11.336500000000001</v>
      </c>
      <c r="CB147" s="1">
        <f t="shared" si="299"/>
        <v>11.052480000000001</v>
      </c>
      <c r="CC147" s="1">
        <f t="shared" ref="CC147:CC178" si="301">27*C70</f>
        <v>10.719000000000001</v>
      </c>
      <c r="CD147" s="1">
        <f t="shared" si="217"/>
        <v>10.401400000000001</v>
      </c>
      <c r="CE147" s="1">
        <f t="shared" si="220"/>
        <v>10.087770000000001</v>
      </c>
      <c r="CF147" s="1">
        <f t="shared" si="223"/>
        <v>9.7860499999999995</v>
      </c>
      <c r="CG147" s="1">
        <f t="shared" si="226"/>
        <v>9.4922700000000013</v>
      </c>
      <c r="CH147" s="1">
        <f t="shared" si="229"/>
        <v>9.5078999999999994</v>
      </c>
      <c r="CI147" s="1">
        <f t="shared" si="232"/>
        <v>9.2249999999999996</v>
      </c>
      <c r="CJ147" s="1">
        <f t="shared" si="235"/>
        <v>8.9461999999999993</v>
      </c>
      <c r="CK147" s="1">
        <f t="shared" si="238"/>
        <v>8.8914000000000009</v>
      </c>
      <c r="CL147" s="1">
        <f t="shared" si="241"/>
        <v>8.6226000000000003</v>
      </c>
      <c r="CM147" s="1">
        <f t="shared" si="244"/>
        <v>8.4617500000000003</v>
      </c>
      <c r="CN147" s="1">
        <f t="shared" si="247"/>
        <v>8.2110000000000003</v>
      </c>
      <c r="CO147" s="1">
        <f t="shared" si="250"/>
        <v>8.0581999999999994</v>
      </c>
      <c r="CP147" s="1">
        <f t="shared" si="253"/>
        <v>7.8174000000000001</v>
      </c>
      <c r="CQ147" s="1">
        <f t="shared" si="256"/>
        <v>7.5808999999999997</v>
      </c>
      <c r="CR147" s="1">
        <f t="shared" si="259"/>
        <v>7.4385000000000003</v>
      </c>
      <c r="CS147" s="1">
        <f t="shared" si="262"/>
        <v>7.2166499999999996</v>
      </c>
      <c r="CT147" s="1">
        <f t="shared" si="265"/>
        <v>7.0796000000000001</v>
      </c>
      <c r="CU147" s="1">
        <f t="shared" si="268"/>
        <v>6.8683999999999994</v>
      </c>
      <c r="CV147" s="1">
        <f t="shared" si="271"/>
        <v>6.8130000000000006</v>
      </c>
      <c r="CW147" s="1">
        <f t="shared" si="274"/>
        <v>6.6105</v>
      </c>
      <c r="CX147" s="1">
        <f t="shared" si="277"/>
        <v>6.4837500000000006</v>
      </c>
      <c r="CY147" s="1">
        <f t="shared" si="280"/>
        <v>6.2881</v>
      </c>
      <c r="CZ147" s="1">
        <f t="shared" si="283"/>
        <v>6.1640000000000006</v>
      </c>
    </row>
    <row r="148" spans="1:104" x14ac:dyDescent="0.25">
      <c r="A148">
        <v>2093</v>
      </c>
      <c r="AU148" s="1">
        <f t="shared" si="296"/>
        <v>10.252700000000001</v>
      </c>
      <c r="AV148" s="1">
        <f t="shared" si="298"/>
        <v>10.3193</v>
      </c>
      <c r="AW148" s="1">
        <f t="shared" si="300"/>
        <v>10.556249999999999</v>
      </c>
      <c r="AX148" s="1">
        <f t="shared" ref="AX148:AX179" si="302">29.38*C102</f>
        <v>11.0175</v>
      </c>
      <c r="AY148" s="1">
        <f t="shared" si="219"/>
        <v>11.76</v>
      </c>
      <c r="AZ148" s="1">
        <f t="shared" si="222"/>
        <v>11.3734</v>
      </c>
      <c r="BA148" s="1">
        <f t="shared" si="225"/>
        <v>11.981400000000001</v>
      </c>
      <c r="BB148" s="1">
        <f t="shared" si="228"/>
        <v>12.296799999999999</v>
      </c>
      <c r="BC148" s="1">
        <f t="shared" si="231"/>
        <v>13.10582</v>
      </c>
      <c r="BD148" s="1">
        <f t="shared" si="234"/>
        <v>13.177830000000002</v>
      </c>
      <c r="BE148" s="1">
        <f t="shared" si="237"/>
        <v>13.82971</v>
      </c>
      <c r="BF148" s="1">
        <f t="shared" si="240"/>
        <v>13.518749999999999</v>
      </c>
      <c r="BG148" s="1">
        <f t="shared" si="243"/>
        <v>14.118749999999999</v>
      </c>
      <c r="BH148" s="1">
        <f t="shared" si="246"/>
        <v>14.07</v>
      </c>
      <c r="BI148" s="1">
        <f t="shared" si="249"/>
        <v>13.849920000000001</v>
      </c>
      <c r="BJ148" s="1">
        <f t="shared" si="252"/>
        <v>14.310799999999999</v>
      </c>
      <c r="BK148" s="1">
        <f t="shared" si="255"/>
        <v>13.2278</v>
      </c>
      <c r="BL148" s="1">
        <f t="shared" si="258"/>
        <v>13.37382</v>
      </c>
      <c r="BM148" s="1">
        <f t="shared" si="261"/>
        <v>13.11406</v>
      </c>
      <c r="BN148" s="1">
        <f t="shared" si="264"/>
        <v>13.812479999999999</v>
      </c>
      <c r="BO148" s="1">
        <f t="shared" si="267"/>
        <v>13.52064</v>
      </c>
      <c r="BP148" s="1">
        <f t="shared" si="270"/>
        <v>13.709849999999999</v>
      </c>
      <c r="BQ148" s="1">
        <f t="shared" si="273"/>
        <v>13.798400000000001</v>
      </c>
      <c r="BR148" s="1">
        <f t="shared" si="276"/>
        <v>13.267100000000001</v>
      </c>
      <c r="BS148" s="1">
        <f t="shared" si="279"/>
        <v>13.336020000000001</v>
      </c>
      <c r="BT148" s="1">
        <f t="shared" si="282"/>
        <v>13.336020000000001</v>
      </c>
      <c r="BU148" s="1">
        <f t="shared" si="285"/>
        <v>13.404940000000002</v>
      </c>
      <c r="BV148" s="1">
        <f t="shared" si="287"/>
        <v>13.00427</v>
      </c>
      <c r="BW148" s="1">
        <f t="shared" si="289"/>
        <v>12.643800000000001</v>
      </c>
      <c r="BX148" s="1">
        <f t="shared" si="291"/>
        <v>12.265499999999999</v>
      </c>
      <c r="BY148" s="1">
        <f t="shared" si="293"/>
        <v>11.898900000000001</v>
      </c>
      <c r="BZ148" s="1">
        <f t="shared" si="295"/>
        <v>11.68805</v>
      </c>
      <c r="CA148" s="1">
        <f t="shared" si="297"/>
        <v>11.336500000000001</v>
      </c>
      <c r="CB148" s="1">
        <f t="shared" si="299"/>
        <v>10.9968</v>
      </c>
      <c r="CC148" s="1">
        <f t="shared" si="301"/>
        <v>10.719000000000001</v>
      </c>
      <c r="CD148" s="1">
        <f t="shared" ref="CD148:CD179" si="303">26.2*C70</f>
        <v>10.401400000000001</v>
      </c>
      <c r="CE148" s="1">
        <f t="shared" si="220"/>
        <v>10.087770000000001</v>
      </c>
      <c r="CF148" s="1">
        <f t="shared" si="223"/>
        <v>9.7860499999999995</v>
      </c>
      <c r="CG148" s="1">
        <f t="shared" si="226"/>
        <v>9.4922700000000013</v>
      </c>
      <c r="CH148" s="1">
        <f t="shared" si="229"/>
        <v>9.206430000000001</v>
      </c>
      <c r="CI148" s="1">
        <f t="shared" si="232"/>
        <v>9.2249999999999996</v>
      </c>
      <c r="CJ148" s="1">
        <f t="shared" si="235"/>
        <v>8.9461999999999993</v>
      </c>
      <c r="CK148" s="1">
        <f t="shared" si="238"/>
        <v>8.6797000000000004</v>
      </c>
      <c r="CL148" s="1">
        <f t="shared" si="241"/>
        <v>8.6226000000000003</v>
      </c>
      <c r="CM148" s="1">
        <f t="shared" si="244"/>
        <v>8.3621999999999996</v>
      </c>
      <c r="CN148" s="1">
        <f t="shared" si="247"/>
        <v>8.2110000000000003</v>
      </c>
      <c r="CO148" s="1">
        <f t="shared" si="250"/>
        <v>7.9644999999999992</v>
      </c>
      <c r="CP148" s="1">
        <f t="shared" si="253"/>
        <v>7.8174000000000001</v>
      </c>
      <c r="CQ148" s="1">
        <f t="shared" si="256"/>
        <v>7.5808999999999997</v>
      </c>
      <c r="CR148" s="1">
        <f t="shared" si="259"/>
        <v>7.3530000000000006</v>
      </c>
      <c r="CS148" s="1">
        <f t="shared" si="262"/>
        <v>7.2166499999999996</v>
      </c>
      <c r="CT148" s="1">
        <f t="shared" si="265"/>
        <v>6.9991500000000002</v>
      </c>
      <c r="CU148" s="1">
        <f t="shared" si="268"/>
        <v>6.8683999999999994</v>
      </c>
      <c r="CV148" s="1">
        <f t="shared" si="271"/>
        <v>6.6616</v>
      </c>
      <c r="CW148" s="1">
        <f t="shared" si="274"/>
        <v>6.6105</v>
      </c>
      <c r="CX148" s="1">
        <f t="shared" si="277"/>
        <v>6.4125000000000005</v>
      </c>
      <c r="CY148" s="1">
        <f t="shared" si="280"/>
        <v>6.2881</v>
      </c>
      <c r="CZ148" s="1">
        <f t="shared" si="283"/>
        <v>6.0970000000000004</v>
      </c>
    </row>
    <row r="149" spans="1:104" x14ac:dyDescent="0.25">
      <c r="A149">
        <v>2094</v>
      </c>
      <c r="AV149" s="1">
        <f t="shared" si="298"/>
        <v>10.3193</v>
      </c>
      <c r="AW149" s="1">
        <f t="shared" si="300"/>
        <v>10.4155</v>
      </c>
      <c r="AX149" s="1">
        <f t="shared" si="302"/>
        <v>11.0175</v>
      </c>
      <c r="AY149" s="1">
        <f t="shared" ref="AY149:AY180" si="304">31.36*C102</f>
        <v>11.76</v>
      </c>
      <c r="AZ149" s="1">
        <f t="shared" si="222"/>
        <v>11.223749999999999</v>
      </c>
      <c r="BA149" s="1">
        <f t="shared" si="225"/>
        <v>11.981400000000001</v>
      </c>
      <c r="BB149" s="1">
        <f t="shared" si="228"/>
        <v>12.296799999999999</v>
      </c>
      <c r="BC149" s="1">
        <f t="shared" si="231"/>
        <v>13.1404</v>
      </c>
      <c r="BD149" s="1">
        <f t="shared" si="234"/>
        <v>13.177830000000002</v>
      </c>
      <c r="BE149" s="1">
        <f t="shared" si="237"/>
        <v>13.82971</v>
      </c>
      <c r="BF149" s="1">
        <f t="shared" si="240"/>
        <v>13.662949999999999</v>
      </c>
      <c r="BG149" s="1">
        <f t="shared" si="243"/>
        <v>14.118749999999999</v>
      </c>
      <c r="BH149" s="1">
        <f t="shared" si="246"/>
        <v>14.07</v>
      </c>
      <c r="BI149" s="1">
        <f t="shared" si="249"/>
        <v>13.74</v>
      </c>
      <c r="BJ149" s="1">
        <f t="shared" si="252"/>
        <v>14.235479999999999</v>
      </c>
      <c r="BK149" s="1">
        <f t="shared" si="255"/>
        <v>13.2278</v>
      </c>
      <c r="BL149" s="1">
        <f t="shared" si="258"/>
        <v>13.303799999999999</v>
      </c>
      <c r="BM149" s="1">
        <f t="shared" si="261"/>
        <v>13.11406</v>
      </c>
      <c r="BN149" s="1">
        <f t="shared" si="264"/>
        <v>13.740539999999999</v>
      </c>
      <c r="BO149" s="1">
        <f t="shared" si="267"/>
        <v>13.52064</v>
      </c>
      <c r="BP149" s="1">
        <f t="shared" si="270"/>
        <v>13.674239999999999</v>
      </c>
      <c r="BQ149" s="1">
        <f t="shared" si="273"/>
        <v>13.798400000000001</v>
      </c>
      <c r="BR149" s="1">
        <f t="shared" si="276"/>
        <v>13.267100000000001</v>
      </c>
      <c r="BS149" s="1">
        <f t="shared" si="279"/>
        <v>13.267100000000001</v>
      </c>
      <c r="BT149" s="1">
        <f t="shared" si="282"/>
        <v>13.336020000000001</v>
      </c>
      <c r="BU149" s="1">
        <f t="shared" si="285"/>
        <v>13.336020000000001</v>
      </c>
      <c r="BV149" s="1">
        <f t="shared" si="287"/>
        <v>13.00427</v>
      </c>
      <c r="BW149" s="1">
        <f t="shared" si="289"/>
        <v>12.61138</v>
      </c>
      <c r="BX149" s="1">
        <f t="shared" si="291"/>
        <v>12.265499999999999</v>
      </c>
      <c r="BY149" s="1">
        <f t="shared" si="293"/>
        <v>11.898900000000001</v>
      </c>
      <c r="BZ149" s="1">
        <f t="shared" si="295"/>
        <v>11.540100000000001</v>
      </c>
      <c r="CA149" s="1">
        <f t="shared" si="297"/>
        <v>11.336500000000001</v>
      </c>
      <c r="CB149" s="1">
        <f t="shared" si="299"/>
        <v>10.9968</v>
      </c>
      <c r="CC149" s="1">
        <f t="shared" si="301"/>
        <v>10.665000000000001</v>
      </c>
      <c r="CD149" s="1">
        <f t="shared" si="303"/>
        <v>10.401400000000001</v>
      </c>
      <c r="CE149" s="1">
        <f t="shared" ref="CE149:CE180" si="305">25.41*C70</f>
        <v>10.087770000000001</v>
      </c>
      <c r="CF149" s="1">
        <f t="shared" si="223"/>
        <v>9.7860499999999995</v>
      </c>
      <c r="CG149" s="1">
        <f t="shared" si="226"/>
        <v>9.4922700000000013</v>
      </c>
      <c r="CH149" s="1">
        <f t="shared" si="229"/>
        <v>9.206430000000001</v>
      </c>
      <c r="CI149" s="1">
        <f t="shared" si="232"/>
        <v>8.932500000000001</v>
      </c>
      <c r="CJ149" s="1">
        <f t="shared" si="235"/>
        <v>8.9461999999999993</v>
      </c>
      <c r="CK149" s="1">
        <f t="shared" si="238"/>
        <v>8.6797000000000004</v>
      </c>
      <c r="CL149" s="1">
        <f t="shared" si="241"/>
        <v>8.4172999999999991</v>
      </c>
      <c r="CM149" s="1">
        <f t="shared" si="244"/>
        <v>8.3621999999999996</v>
      </c>
      <c r="CN149" s="1">
        <f t="shared" si="247"/>
        <v>8.1143999999999998</v>
      </c>
      <c r="CO149" s="1">
        <f t="shared" si="250"/>
        <v>7.9644999999999992</v>
      </c>
      <c r="CP149" s="1">
        <f t="shared" si="253"/>
        <v>7.7264999999999997</v>
      </c>
      <c r="CQ149" s="1">
        <f t="shared" si="256"/>
        <v>7.5808999999999997</v>
      </c>
      <c r="CR149" s="1">
        <f t="shared" si="259"/>
        <v>7.3530000000000006</v>
      </c>
      <c r="CS149" s="1">
        <f t="shared" si="262"/>
        <v>7.1337000000000002</v>
      </c>
      <c r="CT149" s="1">
        <f t="shared" si="265"/>
        <v>6.9991500000000002</v>
      </c>
      <c r="CU149" s="1">
        <f t="shared" si="268"/>
        <v>6.7903500000000001</v>
      </c>
      <c r="CV149" s="1">
        <f t="shared" si="271"/>
        <v>6.6616</v>
      </c>
      <c r="CW149" s="1">
        <f t="shared" si="274"/>
        <v>6.4635999999999996</v>
      </c>
      <c r="CX149" s="1">
        <f t="shared" si="277"/>
        <v>6.4125000000000005</v>
      </c>
      <c r="CY149" s="1">
        <f t="shared" si="280"/>
        <v>6.2190000000000003</v>
      </c>
      <c r="CZ149" s="1">
        <f t="shared" si="283"/>
        <v>6.0970000000000004</v>
      </c>
    </row>
    <row r="150" spans="1:104" x14ac:dyDescent="0.25">
      <c r="A150">
        <v>2095</v>
      </c>
      <c r="AW150" s="1">
        <f t="shared" si="300"/>
        <v>10.4155</v>
      </c>
      <c r="AX150" s="1">
        <f t="shared" si="302"/>
        <v>10.8706</v>
      </c>
      <c r="AY150" s="1">
        <f t="shared" si="304"/>
        <v>11.76</v>
      </c>
      <c r="AZ150" s="1">
        <f t="shared" ref="AZ150:AZ181" si="306">29.93*C102</f>
        <v>11.223749999999999</v>
      </c>
      <c r="BA150" s="1">
        <f t="shared" si="225"/>
        <v>11.82375</v>
      </c>
      <c r="BB150" s="1">
        <f t="shared" si="228"/>
        <v>12.296799999999999</v>
      </c>
      <c r="BC150" s="1">
        <f t="shared" si="231"/>
        <v>13.1404</v>
      </c>
      <c r="BD150" s="1">
        <f t="shared" si="234"/>
        <v>13.212600000000002</v>
      </c>
      <c r="BE150" s="1">
        <f t="shared" si="237"/>
        <v>13.82971</v>
      </c>
      <c r="BF150" s="1">
        <f t="shared" si="240"/>
        <v>13.662949999999999</v>
      </c>
      <c r="BG150" s="1">
        <f t="shared" si="243"/>
        <v>14.269349999999999</v>
      </c>
      <c r="BH150" s="1">
        <f t="shared" si="246"/>
        <v>14.07</v>
      </c>
      <c r="BI150" s="1">
        <f t="shared" si="249"/>
        <v>13.74</v>
      </c>
      <c r="BJ150" s="1">
        <f t="shared" si="252"/>
        <v>14.122499999999999</v>
      </c>
      <c r="BK150" s="1">
        <f t="shared" si="255"/>
        <v>13.158180000000002</v>
      </c>
      <c r="BL150" s="1">
        <f t="shared" si="258"/>
        <v>13.303799999999999</v>
      </c>
      <c r="BM150" s="1">
        <f t="shared" si="261"/>
        <v>13.045399999999999</v>
      </c>
      <c r="BN150" s="1">
        <f t="shared" si="264"/>
        <v>13.740539999999999</v>
      </c>
      <c r="BO150" s="1">
        <f t="shared" si="267"/>
        <v>13.45022</v>
      </c>
      <c r="BP150" s="1">
        <f t="shared" si="270"/>
        <v>13.674239999999999</v>
      </c>
      <c r="BQ150" s="1">
        <f t="shared" si="273"/>
        <v>13.762560000000002</v>
      </c>
      <c r="BR150" s="1">
        <f t="shared" si="276"/>
        <v>13.267100000000001</v>
      </c>
      <c r="BS150" s="1">
        <f t="shared" si="279"/>
        <v>13.267100000000001</v>
      </c>
      <c r="BT150" s="1">
        <f t="shared" si="282"/>
        <v>13.267100000000001</v>
      </c>
      <c r="BU150" s="1">
        <f t="shared" si="285"/>
        <v>13.336020000000001</v>
      </c>
      <c r="BV150" s="1">
        <f t="shared" si="287"/>
        <v>12.93741</v>
      </c>
      <c r="BW150" s="1">
        <f t="shared" si="289"/>
        <v>12.61138</v>
      </c>
      <c r="BX150" s="1">
        <f t="shared" si="291"/>
        <v>12.23405</v>
      </c>
      <c r="BY150" s="1">
        <f t="shared" si="293"/>
        <v>11.898900000000001</v>
      </c>
      <c r="BZ150" s="1">
        <f t="shared" si="295"/>
        <v>11.540100000000001</v>
      </c>
      <c r="CA150" s="1">
        <f t="shared" si="297"/>
        <v>11.193</v>
      </c>
      <c r="CB150" s="1">
        <f t="shared" si="299"/>
        <v>10.9968</v>
      </c>
      <c r="CC150" s="1">
        <f t="shared" si="301"/>
        <v>10.665000000000001</v>
      </c>
      <c r="CD150" s="1">
        <f t="shared" si="303"/>
        <v>10.349</v>
      </c>
      <c r="CE150" s="1">
        <f t="shared" si="305"/>
        <v>10.087770000000001</v>
      </c>
      <c r="CF150" s="1">
        <f t="shared" ref="CF150:CF181" si="307">24.65*C70</f>
        <v>9.7860499999999995</v>
      </c>
      <c r="CG150" s="1">
        <f t="shared" si="226"/>
        <v>9.4922700000000013</v>
      </c>
      <c r="CH150" s="1">
        <f t="shared" si="229"/>
        <v>9.206430000000001</v>
      </c>
      <c r="CI150" s="1">
        <f t="shared" si="232"/>
        <v>8.932500000000001</v>
      </c>
      <c r="CJ150" s="1">
        <f t="shared" si="235"/>
        <v>8.6625399999999999</v>
      </c>
      <c r="CK150" s="1">
        <f t="shared" si="238"/>
        <v>8.6797000000000004</v>
      </c>
      <c r="CL150" s="1">
        <f t="shared" si="241"/>
        <v>8.4172999999999991</v>
      </c>
      <c r="CM150" s="1">
        <f t="shared" si="244"/>
        <v>8.1631</v>
      </c>
      <c r="CN150" s="1">
        <f t="shared" si="247"/>
        <v>8.1143999999999998</v>
      </c>
      <c r="CO150" s="1">
        <f t="shared" si="250"/>
        <v>7.8707999999999991</v>
      </c>
      <c r="CP150" s="1">
        <f t="shared" si="253"/>
        <v>7.7264999999999997</v>
      </c>
      <c r="CQ150" s="1">
        <f t="shared" si="256"/>
        <v>7.4927499999999991</v>
      </c>
      <c r="CR150" s="1">
        <f t="shared" si="259"/>
        <v>7.3530000000000006</v>
      </c>
      <c r="CS150" s="1">
        <f t="shared" si="262"/>
        <v>7.1337000000000002</v>
      </c>
      <c r="CT150" s="1">
        <f t="shared" si="265"/>
        <v>6.9186999999999994</v>
      </c>
      <c r="CU150" s="1">
        <f t="shared" si="268"/>
        <v>6.7903500000000001</v>
      </c>
      <c r="CV150" s="1">
        <f t="shared" si="271"/>
        <v>6.5859000000000005</v>
      </c>
      <c r="CW150" s="1">
        <f t="shared" si="274"/>
        <v>6.4635999999999996</v>
      </c>
      <c r="CX150" s="1">
        <f t="shared" si="277"/>
        <v>6.2700000000000005</v>
      </c>
      <c r="CY150" s="1">
        <f t="shared" si="280"/>
        <v>6.2190000000000003</v>
      </c>
      <c r="CZ150" s="1">
        <f t="shared" si="283"/>
        <v>6.03</v>
      </c>
    </row>
    <row r="151" spans="1:104" x14ac:dyDescent="0.25">
      <c r="A151">
        <v>2096</v>
      </c>
      <c r="AX151" s="1">
        <f t="shared" si="302"/>
        <v>10.8706</v>
      </c>
      <c r="AY151" s="1">
        <f t="shared" si="304"/>
        <v>11.603199999999999</v>
      </c>
      <c r="AZ151" s="1">
        <f t="shared" si="306"/>
        <v>11.223749999999999</v>
      </c>
      <c r="BA151" s="1">
        <f t="shared" ref="BA151:BA182" si="308">31.53*C102</f>
        <v>11.82375</v>
      </c>
      <c r="BB151" s="1">
        <f t="shared" si="228"/>
        <v>12.135</v>
      </c>
      <c r="BC151" s="1">
        <f t="shared" si="231"/>
        <v>13.1404</v>
      </c>
      <c r="BD151" s="1">
        <f t="shared" si="234"/>
        <v>13.212600000000002</v>
      </c>
      <c r="BE151" s="1">
        <f t="shared" si="237"/>
        <v>13.866200000000001</v>
      </c>
      <c r="BF151" s="1">
        <f t="shared" si="240"/>
        <v>13.662949999999999</v>
      </c>
      <c r="BG151" s="1">
        <f t="shared" si="243"/>
        <v>14.269349999999999</v>
      </c>
      <c r="BH151" s="1">
        <f t="shared" si="246"/>
        <v>14.220080000000001</v>
      </c>
      <c r="BI151" s="1">
        <f t="shared" si="249"/>
        <v>13.74</v>
      </c>
      <c r="BJ151" s="1">
        <f t="shared" si="252"/>
        <v>14.122499999999999</v>
      </c>
      <c r="BK151" s="1">
        <f t="shared" si="255"/>
        <v>13.053750000000001</v>
      </c>
      <c r="BL151" s="1">
        <f t="shared" si="258"/>
        <v>13.233779999999999</v>
      </c>
      <c r="BM151" s="1">
        <f t="shared" si="261"/>
        <v>13.045399999999999</v>
      </c>
      <c r="BN151" s="1">
        <f t="shared" si="264"/>
        <v>13.6686</v>
      </c>
      <c r="BO151" s="1">
        <f t="shared" si="267"/>
        <v>13.45022</v>
      </c>
      <c r="BP151" s="1">
        <f t="shared" si="270"/>
        <v>13.603020000000001</v>
      </c>
      <c r="BQ151" s="1">
        <f t="shared" si="273"/>
        <v>13.762560000000002</v>
      </c>
      <c r="BR151" s="1">
        <f t="shared" si="276"/>
        <v>13.23264</v>
      </c>
      <c r="BS151" s="1">
        <f t="shared" si="279"/>
        <v>13.267100000000001</v>
      </c>
      <c r="BT151" s="1">
        <f t="shared" si="282"/>
        <v>13.267100000000001</v>
      </c>
      <c r="BU151" s="1">
        <f t="shared" si="285"/>
        <v>13.267100000000001</v>
      </c>
      <c r="BV151" s="1">
        <f t="shared" si="287"/>
        <v>12.93741</v>
      </c>
      <c r="BW151" s="1">
        <f t="shared" si="289"/>
        <v>12.54654</v>
      </c>
      <c r="BX151" s="1">
        <f t="shared" si="291"/>
        <v>12.23405</v>
      </c>
      <c r="BY151" s="1">
        <f t="shared" si="293"/>
        <v>11.868390000000002</v>
      </c>
      <c r="BZ151" s="1">
        <f t="shared" si="295"/>
        <v>11.540100000000001</v>
      </c>
      <c r="CA151" s="1">
        <f t="shared" si="297"/>
        <v>11.193</v>
      </c>
      <c r="CB151" s="1">
        <f t="shared" si="299"/>
        <v>10.8576</v>
      </c>
      <c r="CC151" s="1">
        <f t="shared" si="301"/>
        <v>10.665000000000001</v>
      </c>
      <c r="CD151" s="1">
        <f t="shared" si="303"/>
        <v>10.349</v>
      </c>
      <c r="CE151" s="1">
        <f t="shared" si="305"/>
        <v>10.036950000000001</v>
      </c>
      <c r="CF151" s="1">
        <f t="shared" si="307"/>
        <v>9.7860499999999995</v>
      </c>
      <c r="CG151" s="1">
        <f t="shared" ref="CG151:CG182" si="309">23.91*C70</f>
        <v>9.4922700000000013</v>
      </c>
      <c r="CH151" s="1">
        <f t="shared" si="229"/>
        <v>9.206430000000001</v>
      </c>
      <c r="CI151" s="1">
        <f t="shared" si="232"/>
        <v>8.932500000000001</v>
      </c>
      <c r="CJ151" s="1">
        <f t="shared" si="235"/>
        <v>8.6625399999999999</v>
      </c>
      <c r="CK151" s="1">
        <f t="shared" si="238"/>
        <v>8.4044900000000009</v>
      </c>
      <c r="CL151" s="1">
        <f t="shared" si="241"/>
        <v>8.4172999999999991</v>
      </c>
      <c r="CM151" s="1">
        <f t="shared" si="244"/>
        <v>8.1631</v>
      </c>
      <c r="CN151" s="1">
        <f t="shared" si="247"/>
        <v>7.9211999999999998</v>
      </c>
      <c r="CO151" s="1">
        <f t="shared" si="250"/>
        <v>7.8707999999999991</v>
      </c>
      <c r="CP151" s="1">
        <f t="shared" si="253"/>
        <v>7.6355999999999993</v>
      </c>
      <c r="CQ151" s="1">
        <f t="shared" si="256"/>
        <v>7.4927499999999991</v>
      </c>
      <c r="CR151" s="1">
        <f t="shared" si="259"/>
        <v>7.2675000000000001</v>
      </c>
      <c r="CS151" s="1">
        <f t="shared" si="262"/>
        <v>7.1337000000000002</v>
      </c>
      <c r="CT151" s="1">
        <f t="shared" si="265"/>
        <v>6.9186999999999994</v>
      </c>
      <c r="CU151" s="1">
        <f t="shared" si="268"/>
        <v>6.7122999999999999</v>
      </c>
      <c r="CV151" s="1">
        <f t="shared" si="271"/>
        <v>6.5859000000000005</v>
      </c>
      <c r="CW151" s="1">
        <f t="shared" si="274"/>
        <v>6.3901499999999993</v>
      </c>
      <c r="CX151" s="1">
        <f t="shared" si="277"/>
        <v>6.2700000000000005</v>
      </c>
      <c r="CY151" s="1">
        <f t="shared" si="280"/>
        <v>6.0808</v>
      </c>
      <c r="CZ151" s="1">
        <f t="shared" si="283"/>
        <v>6.03</v>
      </c>
    </row>
    <row r="152" spans="1:104" x14ac:dyDescent="0.25">
      <c r="A152">
        <v>2097</v>
      </c>
      <c r="AY152" s="1">
        <f t="shared" si="304"/>
        <v>11.603199999999999</v>
      </c>
      <c r="AZ152" s="1">
        <f t="shared" si="306"/>
        <v>11.0741</v>
      </c>
      <c r="BA152" s="1">
        <f t="shared" si="308"/>
        <v>11.82375</v>
      </c>
      <c r="BB152" s="1">
        <f t="shared" ref="BB152:BB183" si="310">32.36*C102</f>
        <v>12.135</v>
      </c>
      <c r="BC152" s="1">
        <f t="shared" si="231"/>
        <v>12.967499999999999</v>
      </c>
      <c r="BD152" s="1">
        <f t="shared" si="234"/>
        <v>13.212600000000002</v>
      </c>
      <c r="BE152" s="1">
        <f t="shared" si="237"/>
        <v>13.866200000000001</v>
      </c>
      <c r="BF152" s="1">
        <f t="shared" si="240"/>
        <v>13.699</v>
      </c>
      <c r="BG152" s="1">
        <f t="shared" si="243"/>
        <v>14.269349999999999</v>
      </c>
      <c r="BH152" s="1">
        <f t="shared" si="246"/>
        <v>14.220080000000001</v>
      </c>
      <c r="BI152" s="1">
        <f t="shared" si="249"/>
        <v>13.886560000000001</v>
      </c>
      <c r="BJ152" s="1">
        <f t="shared" si="252"/>
        <v>14.122499999999999</v>
      </c>
      <c r="BK152" s="1">
        <f t="shared" si="255"/>
        <v>13.053750000000001</v>
      </c>
      <c r="BL152" s="1">
        <f t="shared" si="258"/>
        <v>13.12875</v>
      </c>
      <c r="BM152" s="1">
        <f t="shared" si="261"/>
        <v>12.976739999999999</v>
      </c>
      <c r="BN152" s="1">
        <f t="shared" si="264"/>
        <v>13.6686</v>
      </c>
      <c r="BO152" s="1">
        <f t="shared" si="267"/>
        <v>13.379800000000001</v>
      </c>
      <c r="BP152" s="1">
        <f t="shared" si="270"/>
        <v>13.603020000000001</v>
      </c>
      <c r="BQ152" s="1">
        <f t="shared" si="273"/>
        <v>13.690880000000002</v>
      </c>
      <c r="BR152" s="1">
        <f t="shared" si="276"/>
        <v>13.23264</v>
      </c>
      <c r="BS152" s="1">
        <f t="shared" si="279"/>
        <v>13.23264</v>
      </c>
      <c r="BT152" s="1">
        <f t="shared" si="282"/>
        <v>13.267100000000001</v>
      </c>
      <c r="BU152" s="1">
        <f t="shared" si="285"/>
        <v>13.267100000000001</v>
      </c>
      <c r="BV152" s="1">
        <f t="shared" si="287"/>
        <v>12.87055</v>
      </c>
      <c r="BW152" s="1">
        <f t="shared" si="289"/>
        <v>12.54654</v>
      </c>
      <c r="BX152" s="1">
        <f t="shared" si="291"/>
        <v>12.171150000000001</v>
      </c>
      <c r="BY152" s="1">
        <f t="shared" si="293"/>
        <v>11.868390000000002</v>
      </c>
      <c r="BZ152" s="1">
        <f t="shared" si="295"/>
        <v>11.51051</v>
      </c>
      <c r="CA152" s="1">
        <f t="shared" si="297"/>
        <v>11.193</v>
      </c>
      <c r="CB152" s="1">
        <f t="shared" si="299"/>
        <v>10.8576</v>
      </c>
      <c r="CC152" s="1">
        <f t="shared" si="301"/>
        <v>10.530000000000001</v>
      </c>
      <c r="CD152" s="1">
        <f t="shared" si="303"/>
        <v>10.349</v>
      </c>
      <c r="CE152" s="1">
        <f t="shared" si="305"/>
        <v>10.036950000000001</v>
      </c>
      <c r="CF152" s="1">
        <f t="shared" si="307"/>
        <v>9.7367500000000007</v>
      </c>
      <c r="CG152" s="1">
        <f t="shared" si="309"/>
        <v>9.4922700000000013</v>
      </c>
      <c r="CH152" s="1">
        <f t="shared" ref="CH152:CH183" si="311">23.19*C70</f>
        <v>9.206430000000001</v>
      </c>
      <c r="CI152" s="1">
        <f t="shared" si="232"/>
        <v>8.932500000000001</v>
      </c>
      <c r="CJ152" s="1">
        <f t="shared" si="235"/>
        <v>8.6625399999999999</v>
      </c>
      <c r="CK152" s="1">
        <f t="shared" si="238"/>
        <v>8.4044900000000009</v>
      </c>
      <c r="CL152" s="1">
        <f t="shared" si="241"/>
        <v>8.1504100000000008</v>
      </c>
      <c r="CM152" s="1">
        <f t="shared" si="244"/>
        <v>8.1631</v>
      </c>
      <c r="CN152" s="1">
        <f t="shared" si="247"/>
        <v>7.9211999999999998</v>
      </c>
      <c r="CO152" s="1">
        <f t="shared" si="250"/>
        <v>7.6833999999999989</v>
      </c>
      <c r="CP152" s="1">
        <f t="shared" si="253"/>
        <v>7.6355999999999993</v>
      </c>
      <c r="CQ152" s="1">
        <f t="shared" si="256"/>
        <v>7.4045999999999994</v>
      </c>
      <c r="CR152" s="1">
        <f t="shared" si="259"/>
        <v>7.2675000000000001</v>
      </c>
      <c r="CS152" s="1">
        <f t="shared" si="262"/>
        <v>7.0507499999999999</v>
      </c>
      <c r="CT152" s="1">
        <f t="shared" si="265"/>
        <v>6.9186999999999994</v>
      </c>
      <c r="CU152" s="1">
        <f t="shared" si="268"/>
        <v>6.7122999999999999</v>
      </c>
      <c r="CV152" s="1">
        <f t="shared" si="271"/>
        <v>6.5102000000000002</v>
      </c>
      <c r="CW152" s="1">
        <f t="shared" si="274"/>
        <v>6.3901499999999993</v>
      </c>
      <c r="CX152" s="1">
        <f t="shared" si="277"/>
        <v>6.1987499999999995</v>
      </c>
      <c r="CY152" s="1">
        <f t="shared" si="280"/>
        <v>6.0808</v>
      </c>
      <c r="CZ152" s="1">
        <f t="shared" si="283"/>
        <v>5.8959999999999999</v>
      </c>
    </row>
    <row r="153" spans="1:104" x14ac:dyDescent="0.25">
      <c r="A153">
        <v>2098</v>
      </c>
      <c r="AZ153" s="1">
        <f t="shared" si="306"/>
        <v>11.0741</v>
      </c>
      <c r="BA153" s="1">
        <f t="shared" si="308"/>
        <v>11.6661</v>
      </c>
      <c r="BB153" s="1">
        <f t="shared" si="310"/>
        <v>12.135</v>
      </c>
      <c r="BC153" s="1">
        <f t="shared" ref="BC153:BC184" si="312">34.58*C102</f>
        <v>12.967499999999999</v>
      </c>
      <c r="BD153" s="1">
        <f t="shared" si="234"/>
        <v>13.03875</v>
      </c>
      <c r="BE153" s="1">
        <f t="shared" si="237"/>
        <v>13.866200000000001</v>
      </c>
      <c r="BF153" s="1">
        <f t="shared" si="240"/>
        <v>13.699</v>
      </c>
      <c r="BG153" s="1">
        <f t="shared" si="243"/>
        <v>14.307</v>
      </c>
      <c r="BH153" s="1">
        <f t="shared" si="246"/>
        <v>14.220080000000001</v>
      </c>
      <c r="BI153" s="1">
        <f t="shared" si="249"/>
        <v>13.886560000000001</v>
      </c>
      <c r="BJ153" s="1">
        <f t="shared" si="252"/>
        <v>14.27314</v>
      </c>
      <c r="BK153" s="1">
        <f t="shared" si="255"/>
        <v>13.053750000000001</v>
      </c>
      <c r="BL153" s="1">
        <f t="shared" si="258"/>
        <v>13.12875</v>
      </c>
      <c r="BM153" s="1">
        <f t="shared" si="261"/>
        <v>12.873749999999999</v>
      </c>
      <c r="BN153" s="1">
        <f t="shared" si="264"/>
        <v>13.59666</v>
      </c>
      <c r="BO153" s="1">
        <f t="shared" si="267"/>
        <v>13.379800000000001</v>
      </c>
      <c r="BP153" s="1">
        <f t="shared" si="270"/>
        <v>13.5318</v>
      </c>
      <c r="BQ153" s="1">
        <f t="shared" si="273"/>
        <v>13.690880000000002</v>
      </c>
      <c r="BR153" s="1">
        <f t="shared" si="276"/>
        <v>13.163720000000001</v>
      </c>
      <c r="BS153" s="1">
        <f t="shared" si="279"/>
        <v>13.23264</v>
      </c>
      <c r="BT153" s="1">
        <f t="shared" si="282"/>
        <v>13.23264</v>
      </c>
      <c r="BU153" s="1">
        <f t="shared" si="285"/>
        <v>13.267100000000001</v>
      </c>
      <c r="BV153" s="1">
        <f t="shared" si="287"/>
        <v>12.87055</v>
      </c>
      <c r="BW153" s="1">
        <f t="shared" si="289"/>
        <v>12.481700000000002</v>
      </c>
      <c r="BX153" s="1">
        <f t="shared" si="291"/>
        <v>12.171150000000001</v>
      </c>
      <c r="BY153" s="1">
        <f t="shared" si="293"/>
        <v>11.807370000000001</v>
      </c>
      <c r="BZ153" s="1">
        <f t="shared" si="295"/>
        <v>11.51051</v>
      </c>
      <c r="CA153" s="1">
        <f t="shared" si="297"/>
        <v>11.164300000000001</v>
      </c>
      <c r="CB153" s="1">
        <f t="shared" si="299"/>
        <v>10.8576</v>
      </c>
      <c r="CC153" s="1">
        <f t="shared" si="301"/>
        <v>10.530000000000001</v>
      </c>
      <c r="CD153" s="1">
        <f t="shared" si="303"/>
        <v>10.218</v>
      </c>
      <c r="CE153" s="1">
        <f t="shared" si="305"/>
        <v>10.036950000000001</v>
      </c>
      <c r="CF153" s="1">
        <f t="shared" si="307"/>
        <v>9.7367500000000007</v>
      </c>
      <c r="CG153" s="1">
        <f t="shared" si="309"/>
        <v>9.4444499999999998</v>
      </c>
      <c r="CH153" s="1">
        <f t="shared" si="311"/>
        <v>9.206430000000001</v>
      </c>
      <c r="CI153" s="1">
        <f t="shared" ref="CI153:CI184" si="313">22.5*C70</f>
        <v>8.932500000000001</v>
      </c>
      <c r="CJ153" s="1">
        <f t="shared" si="235"/>
        <v>8.6625399999999999</v>
      </c>
      <c r="CK153" s="1">
        <f t="shared" si="238"/>
        <v>8.4044900000000009</v>
      </c>
      <c r="CL153" s="1">
        <f t="shared" si="241"/>
        <v>8.1504100000000008</v>
      </c>
      <c r="CM153" s="1">
        <f t="shared" si="244"/>
        <v>7.9042700000000004</v>
      </c>
      <c r="CN153" s="1">
        <f t="shared" si="247"/>
        <v>7.9211999999999998</v>
      </c>
      <c r="CO153" s="1">
        <f t="shared" si="250"/>
        <v>7.6833999999999989</v>
      </c>
      <c r="CP153" s="1">
        <f t="shared" si="253"/>
        <v>7.4537999999999993</v>
      </c>
      <c r="CQ153" s="1">
        <f t="shared" si="256"/>
        <v>7.4045999999999994</v>
      </c>
      <c r="CR153" s="1">
        <f t="shared" si="259"/>
        <v>7.1820000000000004</v>
      </c>
      <c r="CS153" s="1">
        <f t="shared" si="262"/>
        <v>7.0507499999999999</v>
      </c>
      <c r="CT153" s="1">
        <f t="shared" si="265"/>
        <v>6.8382499999999995</v>
      </c>
      <c r="CU153" s="1">
        <f t="shared" si="268"/>
        <v>6.7122999999999999</v>
      </c>
      <c r="CV153" s="1">
        <f t="shared" si="271"/>
        <v>6.5102000000000002</v>
      </c>
      <c r="CW153" s="1">
        <f t="shared" si="274"/>
        <v>6.3167</v>
      </c>
      <c r="CX153" s="1">
        <f t="shared" si="277"/>
        <v>6.1987499999999995</v>
      </c>
      <c r="CY153" s="1">
        <f t="shared" si="280"/>
        <v>6.0117000000000003</v>
      </c>
      <c r="CZ153" s="1">
        <f t="shared" si="283"/>
        <v>5.8959999999999999</v>
      </c>
    </row>
    <row r="154" spans="1:104" x14ac:dyDescent="0.25">
      <c r="A154">
        <v>2099</v>
      </c>
      <c r="BA154" s="1">
        <f t="shared" si="308"/>
        <v>11.6661</v>
      </c>
      <c r="BB154" s="1">
        <f t="shared" si="310"/>
        <v>11.9732</v>
      </c>
      <c r="BC154" s="1">
        <f t="shared" si="312"/>
        <v>12.967499999999999</v>
      </c>
      <c r="BD154" s="1">
        <f t="shared" ref="BD154:BD185" si="314">34.77*C102</f>
        <v>13.03875</v>
      </c>
      <c r="BE154" s="1">
        <f t="shared" si="237"/>
        <v>13.68375</v>
      </c>
      <c r="BF154" s="1">
        <f t="shared" si="240"/>
        <v>13.699</v>
      </c>
      <c r="BG154" s="1">
        <f t="shared" si="243"/>
        <v>14.307</v>
      </c>
      <c r="BH154" s="1">
        <f t="shared" si="246"/>
        <v>14.257600000000002</v>
      </c>
      <c r="BI154" s="1">
        <f t="shared" si="249"/>
        <v>13.886560000000001</v>
      </c>
      <c r="BJ154" s="1">
        <f t="shared" si="252"/>
        <v>14.27314</v>
      </c>
      <c r="BK154" s="1">
        <f t="shared" si="255"/>
        <v>13.192990000000002</v>
      </c>
      <c r="BL154" s="1">
        <f t="shared" si="258"/>
        <v>13.12875</v>
      </c>
      <c r="BM154" s="1">
        <f t="shared" si="261"/>
        <v>12.873749999999999</v>
      </c>
      <c r="BN154" s="1">
        <f t="shared" si="264"/>
        <v>13.48875</v>
      </c>
      <c r="BO154" s="1">
        <f t="shared" si="267"/>
        <v>13.309380000000001</v>
      </c>
      <c r="BP154" s="1">
        <f t="shared" si="270"/>
        <v>13.5318</v>
      </c>
      <c r="BQ154" s="1">
        <f t="shared" si="273"/>
        <v>13.619200000000001</v>
      </c>
      <c r="BR154" s="1">
        <f t="shared" si="276"/>
        <v>13.163720000000001</v>
      </c>
      <c r="BS154" s="1">
        <f t="shared" si="279"/>
        <v>13.163720000000001</v>
      </c>
      <c r="BT154" s="1">
        <f t="shared" si="282"/>
        <v>13.23264</v>
      </c>
      <c r="BU154" s="1">
        <f t="shared" si="285"/>
        <v>13.23264</v>
      </c>
      <c r="BV154" s="1">
        <f t="shared" si="287"/>
        <v>12.87055</v>
      </c>
      <c r="BW154" s="1">
        <f t="shared" si="289"/>
        <v>12.481700000000002</v>
      </c>
      <c r="BX154" s="1">
        <f t="shared" si="291"/>
        <v>12.10825</v>
      </c>
      <c r="BY154" s="1">
        <f t="shared" si="293"/>
        <v>11.807370000000001</v>
      </c>
      <c r="BZ154" s="1">
        <f t="shared" si="295"/>
        <v>11.45133</v>
      </c>
      <c r="CA154" s="1">
        <f t="shared" si="297"/>
        <v>11.164300000000001</v>
      </c>
      <c r="CB154" s="1">
        <f t="shared" si="299"/>
        <v>10.82976</v>
      </c>
      <c r="CC154" s="1">
        <f t="shared" si="301"/>
        <v>10.530000000000001</v>
      </c>
      <c r="CD154" s="1">
        <f t="shared" si="303"/>
        <v>10.218</v>
      </c>
      <c r="CE154" s="1">
        <f t="shared" si="305"/>
        <v>9.9099000000000004</v>
      </c>
      <c r="CF154" s="1">
        <f t="shared" si="307"/>
        <v>9.7367500000000007</v>
      </c>
      <c r="CG154" s="1">
        <f t="shared" si="309"/>
        <v>9.4444499999999998</v>
      </c>
      <c r="CH154" s="1">
        <f t="shared" si="311"/>
        <v>9.1600500000000018</v>
      </c>
      <c r="CI154" s="1">
        <f t="shared" si="313"/>
        <v>8.932500000000001</v>
      </c>
      <c r="CJ154" s="1">
        <f t="shared" ref="CJ154:CJ185" si="315">21.82*C70</f>
        <v>8.6625399999999999</v>
      </c>
      <c r="CK154" s="1">
        <f t="shared" si="238"/>
        <v>8.4044900000000009</v>
      </c>
      <c r="CL154" s="1">
        <f t="shared" si="241"/>
        <v>8.1504100000000008</v>
      </c>
      <c r="CM154" s="1">
        <f t="shared" si="244"/>
        <v>7.9042700000000004</v>
      </c>
      <c r="CN154" s="1">
        <f t="shared" si="247"/>
        <v>7.6700400000000002</v>
      </c>
      <c r="CO154" s="1">
        <f t="shared" si="250"/>
        <v>7.6833999999999989</v>
      </c>
      <c r="CP154" s="1">
        <f t="shared" si="253"/>
        <v>7.4537999999999993</v>
      </c>
      <c r="CQ154" s="1">
        <f t="shared" si="256"/>
        <v>7.2282999999999991</v>
      </c>
      <c r="CR154" s="1">
        <f t="shared" si="259"/>
        <v>7.1820000000000004</v>
      </c>
      <c r="CS154" s="1">
        <f t="shared" si="262"/>
        <v>6.9677999999999995</v>
      </c>
      <c r="CT154" s="1">
        <f t="shared" si="265"/>
        <v>6.8382499999999995</v>
      </c>
      <c r="CU154" s="1">
        <f t="shared" si="268"/>
        <v>6.6342499999999998</v>
      </c>
      <c r="CV154" s="1">
        <f t="shared" si="271"/>
        <v>6.5102000000000002</v>
      </c>
      <c r="CW154" s="1">
        <f t="shared" si="274"/>
        <v>6.3167</v>
      </c>
      <c r="CX154" s="1">
        <f t="shared" si="277"/>
        <v>6.1274999999999995</v>
      </c>
      <c r="CY154" s="1">
        <f t="shared" si="280"/>
        <v>6.0117000000000003</v>
      </c>
      <c r="CZ154" s="1">
        <f t="shared" si="283"/>
        <v>5.8289999999999997</v>
      </c>
    </row>
    <row r="155" spans="1:104" x14ac:dyDescent="0.25">
      <c r="A155">
        <v>2100</v>
      </c>
      <c r="BB155" s="1">
        <f t="shared" si="310"/>
        <v>11.9732</v>
      </c>
      <c r="BC155" s="1">
        <f t="shared" si="312"/>
        <v>12.794599999999999</v>
      </c>
      <c r="BD155" s="1">
        <f t="shared" si="314"/>
        <v>13.03875</v>
      </c>
      <c r="BE155" s="1">
        <f t="shared" ref="BE155:BE186" si="316">36.49*C102</f>
        <v>13.68375</v>
      </c>
      <c r="BF155" s="1">
        <f t="shared" si="240"/>
        <v>13.518749999999999</v>
      </c>
      <c r="BG155" s="1">
        <f t="shared" si="243"/>
        <v>14.307</v>
      </c>
      <c r="BH155" s="1">
        <f t="shared" si="246"/>
        <v>14.257600000000002</v>
      </c>
      <c r="BI155" s="1">
        <f t="shared" si="249"/>
        <v>13.9232</v>
      </c>
      <c r="BJ155" s="1">
        <f t="shared" si="252"/>
        <v>14.27314</v>
      </c>
      <c r="BK155" s="1">
        <f t="shared" si="255"/>
        <v>13.192990000000002</v>
      </c>
      <c r="BL155" s="1">
        <f t="shared" si="258"/>
        <v>13.268789999999999</v>
      </c>
      <c r="BM155" s="1">
        <f t="shared" si="261"/>
        <v>12.873749999999999</v>
      </c>
      <c r="BN155" s="1">
        <f t="shared" si="264"/>
        <v>13.48875</v>
      </c>
      <c r="BO155" s="1">
        <f t="shared" si="267"/>
        <v>13.203749999999999</v>
      </c>
      <c r="BP155" s="1">
        <f t="shared" si="270"/>
        <v>13.46058</v>
      </c>
      <c r="BQ155" s="1">
        <f t="shared" si="273"/>
        <v>13.619200000000001</v>
      </c>
      <c r="BR155" s="1">
        <f t="shared" si="276"/>
        <v>13.094800000000001</v>
      </c>
      <c r="BS155" s="1">
        <f t="shared" si="279"/>
        <v>13.163720000000001</v>
      </c>
      <c r="BT155" s="1">
        <f t="shared" si="282"/>
        <v>13.163720000000001</v>
      </c>
      <c r="BU155" s="1">
        <f t="shared" si="285"/>
        <v>13.23264</v>
      </c>
      <c r="BV155" s="1">
        <f t="shared" si="287"/>
        <v>12.837120000000001</v>
      </c>
      <c r="BW155" s="1">
        <f t="shared" si="289"/>
        <v>12.481700000000002</v>
      </c>
      <c r="BX155" s="1">
        <f t="shared" si="291"/>
        <v>12.10825</v>
      </c>
      <c r="BY155" s="1">
        <f t="shared" si="293"/>
        <v>11.746350000000001</v>
      </c>
      <c r="BZ155" s="1">
        <f t="shared" si="295"/>
        <v>11.45133</v>
      </c>
      <c r="CA155" s="1">
        <f t="shared" si="297"/>
        <v>11.1069</v>
      </c>
      <c r="CB155" s="1">
        <f t="shared" si="299"/>
        <v>10.82976</v>
      </c>
      <c r="CC155" s="1">
        <f t="shared" si="301"/>
        <v>10.503</v>
      </c>
      <c r="CD155" s="1">
        <f t="shared" si="303"/>
        <v>10.218</v>
      </c>
      <c r="CE155" s="1">
        <f t="shared" si="305"/>
        <v>9.9099000000000004</v>
      </c>
      <c r="CF155" s="1">
        <f t="shared" si="307"/>
        <v>9.6135000000000002</v>
      </c>
      <c r="CG155" s="1">
        <f t="shared" si="309"/>
        <v>9.4444499999999998</v>
      </c>
      <c r="CH155" s="1">
        <f t="shared" si="311"/>
        <v>9.1600500000000018</v>
      </c>
      <c r="CI155" s="1">
        <f t="shared" si="313"/>
        <v>8.8875000000000011</v>
      </c>
      <c r="CJ155" s="1">
        <f t="shared" si="315"/>
        <v>8.6625399999999999</v>
      </c>
      <c r="CK155" s="1">
        <f t="shared" ref="CK155:CK186" si="317">21.17*C70</f>
        <v>8.4044900000000009</v>
      </c>
      <c r="CL155" s="1">
        <f t="shared" si="241"/>
        <v>8.1504100000000008</v>
      </c>
      <c r="CM155" s="1">
        <f t="shared" si="244"/>
        <v>7.9042700000000004</v>
      </c>
      <c r="CN155" s="1">
        <f t="shared" si="247"/>
        <v>7.6700400000000002</v>
      </c>
      <c r="CO155" s="1">
        <f t="shared" si="250"/>
        <v>7.4397799999999998</v>
      </c>
      <c r="CP155" s="1">
        <f t="shared" si="253"/>
        <v>7.4537999999999993</v>
      </c>
      <c r="CQ155" s="1">
        <f t="shared" si="256"/>
        <v>7.2282999999999991</v>
      </c>
      <c r="CR155" s="1">
        <f t="shared" si="259"/>
        <v>7.0110000000000001</v>
      </c>
      <c r="CS155" s="1">
        <f t="shared" si="262"/>
        <v>6.9677999999999995</v>
      </c>
      <c r="CT155" s="1">
        <f t="shared" si="265"/>
        <v>6.7577999999999996</v>
      </c>
      <c r="CU155" s="1">
        <f t="shared" si="268"/>
        <v>6.6342499999999998</v>
      </c>
      <c r="CV155" s="1">
        <f t="shared" si="271"/>
        <v>6.4344999999999999</v>
      </c>
      <c r="CW155" s="1">
        <f t="shared" si="274"/>
        <v>6.3167</v>
      </c>
      <c r="CX155" s="1">
        <f t="shared" si="277"/>
        <v>6.1274999999999995</v>
      </c>
      <c r="CY155" s="1">
        <f t="shared" si="280"/>
        <v>5.9425999999999997</v>
      </c>
      <c r="CZ155" s="1">
        <f t="shared" si="283"/>
        <v>5.8289999999999997</v>
      </c>
    </row>
    <row r="156" spans="1:104" x14ac:dyDescent="0.25">
      <c r="BC156" s="1">
        <f t="shared" si="312"/>
        <v>12.794599999999999</v>
      </c>
      <c r="BD156" s="1">
        <f t="shared" si="314"/>
        <v>12.8649</v>
      </c>
      <c r="BE156" s="1">
        <f t="shared" si="316"/>
        <v>13.68375</v>
      </c>
      <c r="BF156" s="1">
        <f t="shared" ref="BF156:BF187" si="318">36.05*C102</f>
        <v>13.518749999999999</v>
      </c>
      <c r="BG156" s="1">
        <f t="shared" si="243"/>
        <v>14.118749999999999</v>
      </c>
      <c r="BH156" s="1">
        <f t="shared" si="246"/>
        <v>14.257600000000002</v>
      </c>
      <c r="BI156" s="1">
        <f t="shared" si="249"/>
        <v>13.9232</v>
      </c>
      <c r="BJ156" s="1">
        <f t="shared" si="252"/>
        <v>14.310799999999999</v>
      </c>
      <c r="BK156" s="1">
        <f t="shared" si="255"/>
        <v>13.192990000000002</v>
      </c>
      <c r="BL156" s="1">
        <f t="shared" si="258"/>
        <v>13.268789999999999</v>
      </c>
      <c r="BM156" s="1">
        <f t="shared" si="261"/>
        <v>13.01107</v>
      </c>
      <c r="BN156" s="1">
        <f t="shared" si="264"/>
        <v>13.48875</v>
      </c>
      <c r="BO156" s="1">
        <f t="shared" si="267"/>
        <v>13.203749999999999</v>
      </c>
      <c r="BP156" s="1">
        <f t="shared" si="270"/>
        <v>13.35375</v>
      </c>
      <c r="BQ156" s="1">
        <f t="shared" si="273"/>
        <v>13.547520000000002</v>
      </c>
      <c r="BR156" s="1">
        <f t="shared" si="276"/>
        <v>13.094800000000001</v>
      </c>
      <c r="BS156" s="1">
        <f t="shared" si="279"/>
        <v>13.094800000000001</v>
      </c>
      <c r="BT156" s="1">
        <f t="shared" si="282"/>
        <v>13.163720000000001</v>
      </c>
      <c r="BU156" s="1">
        <f t="shared" si="285"/>
        <v>13.163720000000001</v>
      </c>
      <c r="BV156" s="1">
        <f t="shared" si="287"/>
        <v>12.837120000000001</v>
      </c>
      <c r="BW156" s="1">
        <f t="shared" si="289"/>
        <v>12.449280000000002</v>
      </c>
      <c r="BX156" s="1">
        <f t="shared" si="291"/>
        <v>12.10825</v>
      </c>
      <c r="BY156" s="1">
        <f t="shared" si="293"/>
        <v>11.746350000000001</v>
      </c>
      <c r="BZ156" s="1">
        <f t="shared" si="295"/>
        <v>11.392150000000001</v>
      </c>
      <c r="CA156" s="1">
        <f t="shared" si="297"/>
        <v>11.1069</v>
      </c>
      <c r="CB156" s="1">
        <f t="shared" si="299"/>
        <v>10.77408</v>
      </c>
      <c r="CC156" s="1">
        <f t="shared" si="301"/>
        <v>10.503</v>
      </c>
      <c r="CD156" s="1">
        <f t="shared" si="303"/>
        <v>10.191800000000001</v>
      </c>
      <c r="CE156" s="1">
        <f t="shared" si="305"/>
        <v>9.9099000000000004</v>
      </c>
      <c r="CF156" s="1">
        <f t="shared" si="307"/>
        <v>9.6135000000000002</v>
      </c>
      <c r="CG156" s="1">
        <f t="shared" si="309"/>
        <v>9.3248999999999995</v>
      </c>
      <c r="CH156" s="1">
        <f t="shared" si="311"/>
        <v>9.1600500000000018</v>
      </c>
      <c r="CI156" s="1">
        <f t="shared" si="313"/>
        <v>8.8875000000000011</v>
      </c>
      <c r="CJ156" s="1">
        <f t="shared" si="315"/>
        <v>8.6189</v>
      </c>
      <c r="CK156" s="1">
        <f t="shared" si="317"/>
        <v>8.4044900000000009</v>
      </c>
      <c r="CL156" s="1">
        <f t="shared" ref="CL156:CL187" si="319">20.53*C70</f>
        <v>8.1504100000000008</v>
      </c>
      <c r="CM156" s="1">
        <f t="shared" si="244"/>
        <v>7.9042700000000004</v>
      </c>
      <c r="CN156" s="1">
        <f t="shared" si="247"/>
        <v>7.6700400000000002</v>
      </c>
      <c r="CO156" s="1">
        <f t="shared" si="250"/>
        <v>7.4397799999999998</v>
      </c>
      <c r="CP156" s="1">
        <f t="shared" si="253"/>
        <v>7.21746</v>
      </c>
      <c r="CQ156" s="1">
        <f t="shared" si="256"/>
        <v>7.2282999999999991</v>
      </c>
      <c r="CR156" s="1">
        <f t="shared" si="259"/>
        <v>7.0110000000000001</v>
      </c>
      <c r="CS156" s="1">
        <f t="shared" si="262"/>
        <v>6.8018999999999998</v>
      </c>
      <c r="CT156" s="1">
        <f t="shared" si="265"/>
        <v>6.7577999999999996</v>
      </c>
      <c r="CU156" s="1">
        <f t="shared" si="268"/>
        <v>6.5561999999999996</v>
      </c>
      <c r="CV156" s="1">
        <f t="shared" si="271"/>
        <v>6.4344999999999999</v>
      </c>
      <c r="CW156" s="1">
        <f t="shared" si="274"/>
        <v>6.2432499999999997</v>
      </c>
      <c r="CX156" s="1">
        <f t="shared" si="277"/>
        <v>6.1274999999999995</v>
      </c>
      <c r="CY156" s="1">
        <f t="shared" si="280"/>
        <v>5.9425999999999997</v>
      </c>
      <c r="CZ156" s="1">
        <f t="shared" si="283"/>
        <v>5.7620000000000005</v>
      </c>
    </row>
    <row r="157" spans="1:104" x14ac:dyDescent="0.25">
      <c r="BD157" s="1">
        <f t="shared" si="314"/>
        <v>12.8649</v>
      </c>
      <c r="BE157" s="1">
        <f t="shared" si="316"/>
        <v>13.501300000000001</v>
      </c>
      <c r="BF157" s="1">
        <f t="shared" si="318"/>
        <v>13.518749999999999</v>
      </c>
      <c r="BG157" s="1">
        <f t="shared" ref="BG157:BG188" si="320">37.65*C102</f>
        <v>14.118749999999999</v>
      </c>
      <c r="BH157" s="1">
        <f t="shared" si="246"/>
        <v>14.07</v>
      </c>
      <c r="BI157" s="1">
        <f t="shared" si="249"/>
        <v>13.9232</v>
      </c>
      <c r="BJ157" s="1">
        <f t="shared" si="252"/>
        <v>14.310799999999999</v>
      </c>
      <c r="BK157" s="1">
        <f t="shared" si="255"/>
        <v>13.2278</v>
      </c>
      <c r="BL157" s="1">
        <f t="shared" si="258"/>
        <v>13.268789999999999</v>
      </c>
      <c r="BM157" s="1">
        <f t="shared" si="261"/>
        <v>13.01107</v>
      </c>
      <c r="BN157" s="1">
        <f t="shared" si="264"/>
        <v>13.632629999999999</v>
      </c>
      <c r="BO157" s="1">
        <f t="shared" si="267"/>
        <v>13.203749999999999</v>
      </c>
      <c r="BP157" s="1">
        <f t="shared" si="270"/>
        <v>13.35375</v>
      </c>
      <c r="BQ157" s="1">
        <f t="shared" si="273"/>
        <v>13.440000000000001</v>
      </c>
      <c r="BR157" s="1">
        <f t="shared" si="276"/>
        <v>13.025880000000001</v>
      </c>
      <c r="BS157" s="1">
        <f t="shared" si="279"/>
        <v>13.094800000000001</v>
      </c>
      <c r="BT157" s="1">
        <f t="shared" si="282"/>
        <v>13.094800000000001</v>
      </c>
      <c r="BU157" s="1">
        <f t="shared" si="285"/>
        <v>13.163720000000001</v>
      </c>
      <c r="BV157" s="1">
        <f t="shared" si="287"/>
        <v>12.77026</v>
      </c>
      <c r="BW157" s="1">
        <f t="shared" si="289"/>
        <v>12.449280000000002</v>
      </c>
      <c r="BX157" s="1">
        <f t="shared" si="291"/>
        <v>12.0768</v>
      </c>
      <c r="BY157" s="1">
        <f t="shared" si="293"/>
        <v>11.746350000000001</v>
      </c>
      <c r="BZ157" s="1">
        <f t="shared" si="295"/>
        <v>11.392150000000001</v>
      </c>
      <c r="CA157" s="1">
        <f t="shared" si="297"/>
        <v>11.0495</v>
      </c>
      <c r="CB157" s="1">
        <f t="shared" si="299"/>
        <v>10.77408</v>
      </c>
      <c r="CC157" s="1">
        <f t="shared" si="301"/>
        <v>10.449</v>
      </c>
      <c r="CD157" s="1">
        <f t="shared" si="303"/>
        <v>10.191800000000001</v>
      </c>
      <c r="CE157" s="1">
        <f t="shared" si="305"/>
        <v>9.8844899999999996</v>
      </c>
      <c r="CF157" s="1">
        <f t="shared" si="307"/>
        <v>9.6135000000000002</v>
      </c>
      <c r="CG157" s="1">
        <f t="shared" si="309"/>
        <v>9.3248999999999995</v>
      </c>
      <c r="CH157" s="1">
        <f t="shared" si="311"/>
        <v>9.0441000000000003</v>
      </c>
      <c r="CI157" s="1">
        <f t="shared" si="313"/>
        <v>8.8875000000000011</v>
      </c>
      <c r="CJ157" s="1">
        <f t="shared" si="315"/>
        <v>8.6189</v>
      </c>
      <c r="CK157" s="1">
        <f t="shared" si="317"/>
        <v>8.3621500000000015</v>
      </c>
      <c r="CL157" s="1">
        <f t="shared" si="319"/>
        <v>8.1504100000000008</v>
      </c>
      <c r="CM157" s="1">
        <f t="shared" ref="CM157:CM188" si="321">19.91*C70</f>
        <v>7.9042700000000004</v>
      </c>
      <c r="CN157" s="1">
        <f t="shared" si="247"/>
        <v>7.6700400000000002</v>
      </c>
      <c r="CO157" s="1">
        <f t="shared" si="250"/>
        <v>7.4397799999999998</v>
      </c>
      <c r="CP157" s="1">
        <f t="shared" si="253"/>
        <v>7.21746</v>
      </c>
      <c r="CQ157" s="1">
        <f t="shared" si="256"/>
        <v>6.9991099999999999</v>
      </c>
      <c r="CR157" s="1">
        <f t="shared" si="259"/>
        <v>7.0110000000000001</v>
      </c>
      <c r="CS157" s="1">
        <f t="shared" si="262"/>
        <v>6.8018999999999998</v>
      </c>
      <c r="CT157" s="1">
        <f t="shared" si="265"/>
        <v>6.5968999999999998</v>
      </c>
      <c r="CU157" s="1">
        <f t="shared" si="268"/>
        <v>6.5561999999999996</v>
      </c>
      <c r="CV157" s="1">
        <f t="shared" si="271"/>
        <v>6.3587999999999996</v>
      </c>
      <c r="CW157" s="1">
        <f t="shared" si="274"/>
        <v>6.2432499999999997</v>
      </c>
      <c r="CX157" s="1">
        <f t="shared" si="277"/>
        <v>6.0562499999999995</v>
      </c>
      <c r="CY157" s="1">
        <f t="shared" si="280"/>
        <v>5.9425999999999997</v>
      </c>
      <c r="CZ157" s="1">
        <f t="shared" si="283"/>
        <v>5.7620000000000005</v>
      </c>
    </row>
    <row r="158" spans="1:104" x14ac:dyDescent="0.25">
      <c r="BE158" s="1">
        <f t="shared" si="316"/>
        <v>13.501300000000001</v>
      </c>
      <c r="BF158" s="1">
        <f t="shared" si="318"/>
        <v>13.338499999999998</v>
      </c>
      <c r="BG158" s="1">
        <f t="shared" si="320"/>
        <v>14.118749999999999</v>
      </c>
      <c r="BH158" s="1">
        <f t="shared" ref="BH158:BH189" si="322">37.52*C102</f>
        <v>14.07</v>
      </c>
      <c r="BI158" s="1">
        <f t="shared" si="249"/>
        <v>13.74</v>
      </c>
      <c r="BJ158" s="1">
        <f t="shared" si="252"/>
        <v>14.310799999999999</v>
      </c>
      <c r="BK158" s="1">
        <f t="shared" si="255"/>
        <v>13.2278</v>
      </c>
      <c r="BL158" s="1">
        <f t="shared" si="258"/>
        <v>13.303799999999999</v>
      </c>
      <c r="BM158" s="1">
        <f t="shared" si="261"/>
        <v>13.01107</v>
      </c>
      <c r="BN158" s="1">
        <f t="shared" si="264"/>
        <v>13.632629999999999</v>
      </c>
      <c r="BO158" s="1">
        <f t="shared" si="267"/>
        <v>13.34459</v>
      </c>
      <c r="BP158" s="1">
        <f t="shared" si="270"/>
        <v>13.35375</v>
      </c>
      <c r="BQ158" s="1">
        <f t="shared" si="273"/>
        <v>13.440000000000001</v>
      </c>
      <c r="BR158" s="1">
        <f t="shared" si="276"/>
        <v>12.922499999999999</v>
      </c>
      <c r="BS158" s="1">
        <f t="shared" si="279"/>
        <v>13.025880000000001</v>
      </c>
      <c r="BT158" s="1">
        <f t="shared" si="282"/>
        <v>13.094800000000001</v>
      </c>
      <c r="BU158" s="1">
        <f t="shared" si="285"/>
        <v>13.094800000000001</v>
      </c>
      <c r="BV158" s="1">
        <f t="shared" si="287"/>
        <v>12.77026</v>
      </c>
      <c r="BW158" s="1">
        <f t="shared" si="289"/>
        <v>12.384440000000001</v>
      </c>
      <c r="BX158" s="1">
        <f t="shared" si="291"/>
        <v>12.0768</v>
      </c>
      <c r="BY158" s="1">
        <f t="shared" si="293"/>
        <v>11.71584</v>
      </c>
      <c r="BZ158" s="1">
        <f t="shared" si="295"/>
        <v>11.392150000000001</v>
      </c>
      <c r="CA158" s="1">
        <f t="shared" si="297"/>
        <v>11.0495</v>
      </c>
      <c r="CB158" s="1">
        <f t="shared" si="299"/>
        <v>10.718400000000001</v>
      </c>
      <c r="CC158" s="1">
        <f t="shared" si="301"/>
        <v>10.449</v>
      </c>
      <c r="CD158" s="1">
        <f t="shared" si="303"/>
        <v>10.1394</v>
      </c>
      <c r="CE158" s="1">
        <f t="shared" si="305"/>
        <v>9.8844899999999996</v>
      </c>
      <c r="CF158" s="1">
        <f t="shared" si="307"/>
        <v>9.588849999999999</v>
      </c>
      <c r="CG158" s="1">
        <f t="shared" si="309"/>
        <v>9.3248999999999995</v>
      </c>
      <c r="CH158" s="1">
        <f t="shared" si="311"/>
        <v>9.0441000000000003</v>
      </c>
      <c r="CI158" s="1">
        <f t="shared" si="313"/>
        <v>8.7750000000000004</v>
      </c>
      <c r="CJ158" s="1">
        <f t="shared" si="315"/>
        <v>8.6189</v>
      </c>
      <c r="CK158" s="1">
        <f t="shared" si="317"/>
        <v>8.3621500000000015</v>
      </c>
      <c r="CL158" s="1">
        <f t="shared" si="319"/>
        <v>8.1093500000000009</v>
      </c>
      <c r="CM158" s="1">
        <f t="shared" si="321"/>
        <v>7.9042700000000004</v>
      </c>
      <c r="CN158" s="1">
        <f t="shared" ref="CN158:CN189" si="323">19.32*C70</f>
        <v>7.6700400000000002</v>
      </c>
      <c r="CO158" s="1">
        <f t="shared" si="250"/>
        <v>7.4397799999999998</v>
      </c>
      <c r="CP158" s="1">
        <f t="shared" si="253"/>
        <v>7.21746</v>
      </c>
      <c r="CQ158" s="1">
        <f t="shared" si="256"/>
        <v>6.9991099999999999</v>
      </c>
      <c r="CR158" s="1">
        <f t="shared" si="259"/>
        <v>6.7887000000000013</v>
      </c>
      <c r="CS158" s="1">
        <f t="shared" si="262"/>
        <v>6.8018999999999998</v>
      </c>
      <c r="CT158" s="1">
        <f t="shared" si="265"/>
        <v>6.5968999999999998</v>
      </c>
      <c r="CU158" s="1">
        <f t="shared" si="268"/>
        <v>6.4000999999999992</v>
      </c>
      <c r="CV158" s="1">
        <f t="shared" si="271"/>
        <v>6.3587999999999996</v>
      </c>
      <c r="CW158" s="1">
        <f t="shared" si="274"/>
        <v>6.1697999999999995</v>
      </c>
      <c r="CX158" s="1">
        <f t="shared" si="277"/>
        <v>6.0562499999999995</v>
      </c>
      <c r="CY158" s="1">
        <f t="shared" si="280"/>
        <v>5.8734999999999999</v>
      </c>
      <c r="CZ158" s="1">
        <f t="shared" si="283"/>
        <v>5.7620000000000005</v>
      </c>
    </row>
    <row r="159" spans="1:104" x14ac:dyDescent="0.25">
      <c r="BF159" s="1">
        <f t="shared" si="318"/>
        <v>13.338499999999998</v>
      </c>
      <c r="BG159" s="1">
        <f t="shared" si="320"/>
        <v>13.930499999999999</v>
      </c>
      <c r="BH159" s="1">
        <f t="shared" si="322"/>
        <v>14.07</v>
      </c>
      <c r="BI159" s="1">
        <f t="shared" ref="BI159:BI190" si="324">36.64*C102</f>
        <v>13.74</v>
      </c>
      <c r="BJ159" s="1">
        <f t="shared" si="252"/>
        <v>14.122499999999999</v>
      </c>
      <c r="BK159" s="1">
        <f t="shared" si="255"/>
        <v>13.2278</v>
      </c>
      <c r="BL159" s="1">
        <f t="shared" si="258"/>
        <v>13.303799999999999</v>
      </c>
      <c r="BM159" s="1">
        <f t="shared" si="261"/>
        <v>13.045399999999999</v>
      </c>
      <c r="BN159" s="1">
        <f t="shared" si="264"/>
        <v>13.632629999999999</v>
      </c>
      <c r="BO159" s="1">
        <f t="shared" si="267"/>
        <v>13.34459</v>
      </c>
      <c r="BP159" s="1">
        <f t="shared" si="270"/>
        <v>13.49619</v>
      </c>
      <c r="BQ159" s="1">
        <f t="shared" si="273"/>
        <v>13.440000000000001</v>
      </c>
      <c r="BR159" s="1">
        <f t="shared" si="276"/>
        <v>12.922499999999999</v>
      </c>
      <c r="BS159" s="1">
        <f t="shared" si="279"/>
        <v>12.922499999999999</v>
      </c>
      <c r="BT159" s="1">
        <f t="shared" si="282"/>
        <v>13.025880000000001</v>
      </c>
      <c r="BU159" s="1">
        <f t="shared" si="285"/>
        <v>13.094800000000001</v>
      </c>
      <c r="BV159" s="1">
        <f t="shared" si="287"/>
        <v>12.7034</v>
      </c>
      <c r="BW159" s="1">
        <f t="shared" si="289"/>
        <v>12.384440000000001</v>
      </c>
      <c r="BX159" s="1">
        <f t="shared" si="291"/>
        <v>12.0139</v>
      </c>
      <c r="BY159" s="1">
        <f t="shared" si="293"/>
        <v>11.71584</v>
      </c>
      <c r="BZ159" s="1">
        <f t="shared" si="295"/>
        <v>11.36256</v>
      </c>
      <c r="CA159" s="1">
        <f t="shared" si="297"/>
        <v>11.0495</v>
      </c>
      <c r="CB159" s="1">
        <f t="shared" si="299"/>
        <v>10.718400000000001</v>
      </c>
      <c r="CC159" s="1">
        <f t="shared" si="301"/>
        <v>10.395</v>
      </c>
      <c r="CD159" s="1">
        <f t="shared" si="303"/>
        <v>10.1394</v>
      </c>
      <c r="CE159" s="1">
        <f t="shared" si="305"/>
        <v>9.8336699999999997</v>
      </c>
      <c r="CF159" s="1">
        <f t="shared" si="307"/>
        <v>9.588849999999999</v>
      </c>
      <c r="CG159" s="1">
        <f t="shared" si="309"/>
        <v>9.3009900000000005</v>
      </c>
      <c r="CH159" s="1">
        <f t="shared" si="311"/>
        <v>9.0441000000000003</v>
      </c>
      <c r="CI159" s="1">
        <f t="shared" si="313"/>
        <v>8.7750000000000004</v>
      </c>
      <c r="CJ159" s="1">
        <f t="shared" si="315"/>
        <v>8.5098000000000003</v>
      </c>
      <c r="CK159" s="1">
        <f t="shared" si="317"/>
        <v>8.3621500000000015</v>
      </c>
      <c r="CL159" s="1">
        <f t="shared" si="319"/>
        <v>8.1093500000000009</v>
      </c>
      <c r="CM159" s="1">
        <f t="shared" si="321"/>
        <v>7.8644500000000006</v>
      </c>
      <c r="CN159" s="1">
        <f t="shared" si="323"/>
        <v>7.6700400000000002</v>
      </c>
      <c r="CO159" s="1">
        <f t="shared" ref="CO159:CO190" si="325">18.74*C70</f>
        <v>7.4397799999999998</v>
      </c>
      <c r="CP159" s="1">
        <f t="shared" si="253"/>
        <v>7.21746</v>
      </c>
      <c r="CQ159" s="1">
        <f t="shared" si="256"/>
        <v>6.9991099999999999</v>
      </c>
      <c r="CR159" s="1">
        <f t="shared" si="259"/>
        <v>6.7887000000000013</v>
      </c>
      <c r="CS159" s="1">
        <f t="shared" si="262"/>
        <v>6.5862300000000005</v>
      </c>
      <c r="CT159" s="1">
        <f t="shared" si="265"/>
        <v>6.5968999999999998</v>
      </c>
      <c r="CU159" s="1">
        <f t="shared" si="268"/>
        <v>6.4000999999999992</v>
      </c>
      <c r="CV159" s="1">
        <f t="shared" si="271"/>
        <v>6.2073999999999998</v>
      </c>
      <c r="CW159" s="1">
        <f t="shared" si="274"/>
        <v>6.1697999999999995</v>
      </c>
      <c r="CX159" s="1">
        <f t="shared" si="277"/>
        <v>5.9849999999999994</v>
      </c>
      <c r="CY159" s="1">
        <f t="shared" si="280"/>
        <v>5.8734999999999999</v>
      </c>
      <c r="CZ159" s="1">
        <f t="shared" si="283"/>
        <v>5.6950000000000003</v>
      </c>
    </row>
    <row r="160" spans="1:104" x14ac:dyDescent="0.25">
      <c r="BG160" s="1">
        <f t="shared" si="320"/>
        <v>13.930499999999999</v>
      </c>
      <c r="BH160" s="1">
        <f t="shared" si="322"/>
        <v>13.882400000000001</v>
      </c>
      <c r="BI160" s="1">
        <f t="shared" si="324"/>
        <v>13.74</v>
      </c>
      <c r="BJ160" s="1">
        <f t="shared" ref="BJ160:BJ191" si="326">37.66*C102</f>
        <v>14.122499999999999</v>
      </c>
      <c r="BK160" s="1">
        <f t="shared" si="255"/>
        <v>13.053750000000001</v>
      </c>
      <c r="BL160" s="1">
        <f t="shared" si="258"/>
        <v>13.303799999999999</v>
      </c>
      <c r="BM160" s="1">
        <f t="shared" si="261"/>
        <v>13.045399999999999</v>
      </c>
      <c r="BN160" s="1">
        <f t="shared" si="264"/>
        <v>13.6686</v>
      </c>
      <c r="BO160" s="1">
        <f t="shared" si="267"/>
        <v>13.34459</v>
      </c>
      <c r="BP160" s="1">
        <f t="shared" si="270"/>
        <v>13.49619</v>
      </c>
      <c r="BQ160" s="1">
        <f t="shared" si="273"/>
        <v>13.583360000000001</v>
      </c>
      <c r="BR160" s="1">
        <f t="shared" si="276"/>
        <v>12.922499999999999</v>
      </c>
      <c r="BS160" s="1">
        <f t="shared" si="279"/>
        <v>12.922499999999999</v>
      </c>
      <c r="BT160" s="1">
        <f t="shared" si="282"/>
        <v>12.922499999999999</v>
      </c>
      <c r="BU160" s="1">
        <f t="shared" si="285"/>
        <v>13.025880000000001</v>
      </c>
      <c r="BV160" s="1">
        <f t="shared" si="287"/>
        <v>12.7034</v>
      </c>
      <c r="BW160" s="1">
        <f t="shared" si="289"/>
        <v>12.319600000000001</v>
      </c>
      <c r="BX160" s="1">
        <f t="shared" si="291"/>
        <v>12.0139</v>
      </c>
      <c r="BY160" s="1">
        <f t="shared" si="293"/>
        <v>11.654820000000001</v>
      </c>
      <c r="BZ160" s="1">
        <f t="shared" si="295"/>
        <v>11.36256</v>
      </c>
      <c r="CA160" s="1">
        <f t="shared" si="297"/>
        <v>11.020799999999999</v>
      </c>
      <c r="CB160" s="1">
        <f t="shared" si="299"/>
        <v>10.718400000000001</v>
      </c>
      <c r="CC160" s="1">
        <f t="shared" si="301"/>
        <v>10.395</v>
      </c>
      <c r="CD160" s="1">
        <f t="shared" si="303"/>
        <v>10.087</v>
      </c>
      <c r="CE160" s="1">
        <f t="shared" si="305"/>
        <v>9.8336699999999997</v>
      </c>
      <c r="CF160" s="1">
        <f t="shared" si="307"/>
        <v>9.5395500000000002</v>
      </c>
      <c r="CG160" s="1">
        <f t="shared" si="309"/>
        <v>9.3009900000000005</v>
      </c>
      <c r="CH160" s="1">
        <f t="shared" si="311"/>
        <v>9.0209100000000007</v>
      </c>
      <c r="CI160" s="1">
        <f t="shared" si="313"/>
        <v>8.7750000000000004</v>
      </c>
      <c r="CJ160" s="1">
        <f t="shared" si="315"/>
        <v>8.5098000000000003</v>
      </c>
      <c r="CK160" s="1">
        <f t="shared" si="317"/>
        <v>8.2563000000000013</v>
      </c>
      <c r="CL160" s="1">
        <f t="shared" si="319"/>
        <v>8.1093500000000009</v>
      </c>
      <c r="CM160" s="1">
        <f t="shared" si="321"/>
        <v>7.8644500000000006</v>
      </c>
      <c r="CN160" s="1">
        <f t="shared" si="323"/>
        <v>7.6314000000000002</v>
      </c>
      <c r="CO160" s="1">
        <f t="shared" si="325"/>
        <v>7.4397799999999998</v>
      </c>
      <c r="CP160" s="1">
        <f t="shared" ref="CP160:CP191" si="327">18.18*C70</f>
        <v>7.21746</v>
      </c>
      <c r="CQ160" s="1">
        <f t="shared" si="256"/>
        <v>6.9991099999999999</v>
      </c>
      <c r="CR160" s="1">
        <f t="shared" si="259"/>
        <v>6.7887000000000013</v>
      </c>
      <c r="CS160" s="1">
        <f t="shared" si="262"/>
        <v>6.5862300000000005</v>
      </c>
      <c r="CT160" s="1">
        <f t="shared" si="265"/>
        <v>6.3877300000000004</v>
      </c>
      <c r="CU160" s="1">
        <f t="shared" si="268"/>
        <v>6.4000999999999992</v>
      </c>
      <c r="CV160" s="1">
        <f t="shared" si="271"/>
        <v>6.2073999999999998</v>
      </c>
      <c r="CW160" s="1">
        <f t="shared" si="274"/>
        <v>6.022899999999999</v>
      </c>
      <c r="CX160" s="1">
        <f t="shared" si="277"/>
        <v>5.9849999999999994</v>
      </c>
      <c r="CY160" s="1">
        <f t="shared" si="280"/>
        <v>5.8044000000000002</v>
      </c>
      <c r="CZ160" s="1">
        <f t="shared" si="283"/>
        <v>5.6950000000000003</v>
      </c>
    </row>
    <row r="161" spans="60:104" x14ac:dyDescent="0.25">
      <c r="BH161" s="1">
        <f t="shared" si="322"/>
        <v>13.882400000000001</v>
      </c>
      <c r="BI161" s="1">
        <f t="shared" si="324"/>
        <v>13.556800000000001</v>
      </c>
      <c r="BJ161" s="1">
        <f t="shared" si="326"/>
        <v>14.122499999999999</v>
      </c>
      <c r="BK161" s="1">
        <f t="shared" ref="BK161:BK192" si="328">34.81*C102</f>
        <v>13.053750000000001</v>
      </c>
      <c r="BL161" s="1">
        <f t="shared" si="258"/>
        <v>13.12875</v>
      </c>
      <c r="BM161" s="1">
        <f t="shared" si="261"/>
        <v>13.045399999999999</v>
      </c>
      <c r="BN161" s="1">
        <f t="shared" si="264"/>
        <v>13.6686</v>
      </c>
      <c r="BO161" s="1">
        <f t="shared" si="267"/>
        <v>13.379800000000001</v>
      </c>
      <c r="BP161" s="1">
        <f t="shared" si="270"/>
        <v>13.49619</v>
      </c>
      <c r="BQ161" s="1">
        <f t="shared" si="273"/>
        <v>13.583360000000001</v>
      </c>
      <c r="BR161" s="1">
        <f t="shared" si="276"/>
        <v>13.06034</v>
      </c>
      <c r="BS161" s="1">
        <f t="shared" si="279"/>
        <v>12.922499999999999</v>
      </c>
      <c r="BT161" s="1">
        <f t="shared" si="282"/>
        <v>12.922499999999999</v>
      </c>
      <c r="BU161" s="1">
        <f t="shared" si="285"/>
        <v>12.922499999999999</v>
      </c>
      <c r="BV161" s="1">
        <f t="shared" si="287"/>
        <v>12.63654</v>
      </c>
      <c r="BW161" s="1">
        <f t="shared" si="289"/>
        <v>12.319600000000001</v>
      </c>
      <c r="BX161" s="1">
        <f t="shared" si="291"/>
        <v>11.951000000000001</v>
      </c>
      <c r="BY161" s="1">
        <f t="shared" si="293"/>
        <v>11.654820000000001</v>
      </c>
      <c r="BZ161" s="1">
        <f t="shared" si="295"/>
        <v>11.303380000000001</v>
      </c>
      <c r="CA161" s="1">
        <f t="shared" si="297"/>
        <v>11.020799999999999</v>
      </c>
      <c r="CB161" s="1">
        <f t="shared" si="299"/>
        <v>10.69056</v>
      </c>
      <c r="CC161" s="1">
        <f t="shared" si="301"/>
        <v>10.395</v>
      </c>
      <c r="CD161" s="1">
        <f t="shared" si="303"/>
        <v>10.087</v>
      </c>
      <c r="CE161" s="1">
        <f t="shared" si="305"/>
        <v>9.7828499999999998</v>
      </c>
      <c r="CF161" s="1">
        <f t="shared" si="307"/>
        <v>9.5395500000000002</v>
      </c>
      <c r="CG161" s="1">
        <f t="shared" si="309"/>
        <v>9.2531700000000008</v>
      </c>
      <c r="CH161" s="1">
        <f t="shared" si="311"/>
        <v>9.0209100000000007</v>
      </c>
      <c r="CI161" s="1">
        <f t="shared" si="313"/>
        <v>8.7524999999999995</v>
      </c>
      <c r="CJ161" s="1">
        <f t="shared" si="315"/>
        <v>8.5098000000000003</v>
      </c>
      <c r="CK161" s="1">
        <f t="shared" si="317"/>
        <v>8.2563000000000013</v>
      </c>
      <c r="CL161" s="1">
        <f t="shared" si="319"/>
        <v>8.0067000000000004</v>
      </c>
      <c r="CM161" s="1">
        <f t="shared" si="321"/>
        <v>7.8644500000000006</v>
      </c>
      <c r="CN161" s="1">
        <f t="shared" si="323"/>
        <v>7.6314000000000002</v>
      </c>
      <c r="CO161" s="1">
        <f t="shared" si="325"/>
        <v>7.4022999999999994</v>
      </c>
      <c r="CP161" s="1">
        <f t="shared" si="327"/>
        <v>7.21746</v>
      </c>
      <c r="CQ161" s="1">
        <f t="shared" ref="CQ161:CQ192" si="329">17.63*C70</f>
        <v>6.9991099999999999</v>
      </c>
      <c r="CR161" s="1">
        <f t="shared" si="259"/>
        <v>6.7887000000000013</v>
      </c>
      <c r="CS161" s="1">
        <f t="shared" si="262"/>
        <v>6.5862300000000005</v>
      </c>
      <c r="CT161" s="1">
        <f t="shared" si="265"/>
        <v>6.3877300000000004</v>
      </c>
      <c r="CU161" s="1">
        <f t="shared" si="268"/>
        <v>6.1971699999999998</v>
      </c>
      <c r="CV161" s="1">
        <f t="shared" si="271"/>
        <v>6.2073999999999998</v>
      </c>
      <c r="CW161" s="1">
        <f t="shared" si="274"/>
        <v>6.022899999999999</v>
      </c>
      <c r="CX161" s="1">
        <f t="shared" si="277"/>
        <v>5.8424999999999994</v>
      </c>
      <c r="CY161" s="1">
        <f t="shared" si="280"/>
        <v>5.8044000000000002</v>
      </c>
      <c r="CZ161" s="1">
        <f t="shared" si="283"/>
        <v>5.6280000000000001</v>
      </c>
    </row>
    <row r="162" spans="60:104" x14ac:dyDescent="0.25">
      <c r="BI162" s="1">
        <f t="shared" si="324"/>
        <v>13.556800000000001</v>
      </c>
      <c r="BJ162" s="1">
        <f t="shared" si="326"/>
        <v>13.934199999999999</v>
      </c>
      <c r="BK162" s="1">
        <f t="shared" si="328"/>
        <v>13.053750000000001</v>
      </c>
      <c r="BL162" s="1">
        <f t="shared" ref="BL162:BL193" si="330">35.01*C102</f>
        <v>13.12875</v>
      </c>
      <c r="BM162" s="1">
        <f t="shared" si="261"/>
        <v>12.873749999999999</v>
      </c>
      <c r="BN162" s="1">
        <f t="shared" si="264"/>
        <v>13.6686</v>
      </c>
      <c r="BO162" s="1">
        <f t="shared" si="267"/>
        <v>13.379800000000001</v>
      </c>
      <c r="BP162" s="1">
        <f t="shared" si="270"/>
        <v>13.5318</v>
      </c>
      <c r="BQ162" s="1">
        <f t="shared" si="273"/>
        <v>13.583360000000001</v>
      </c>
      <c r="BR162" s="1">
        <f t="shared" si="276"/>
        <v>13.06034</v>
      </c>
      <c r="BS162" s="1">
        <f t="shared" si="279"/>
        <v>13.06034</v>
      </c>
      <c r="BT162" s="1">
        <f t="shared" si="282"/>
        <v>12.922499999999999</v>
      </c>
      <c r="BU162" s="1">
        <f t="shared" si="285"/>
        <v>12.922499999999999</v>
      </c>
      <c r="BV162" s="1">
        <f t="shared" si="287"/>
        <v>12.536249999999999</v>
      </c>
      <c r="BW162" s="1">
        <f t="shared" si="289"/>
        <v>12.254760000000001</v>
      </c>
      <c r="BX162" s="1">
        <f t="shared" si="291"/>
        <v>11.951000000000001</v>
      </c>
      <c r="BY162" s="1">
        <f t="shared" si="293"/>
        <v>11.5938</v>
      </c>
      <c r="BZ162" s="1">
        <f t="shared" si="295"/>
        <v>11.303380000000001</v>
      </c>
      <c r="CA162" s="1">
        <f t="shared" si="297"/>
        <v>10.9634</v>
      </c>
      <c r="CB162" s="1">
        <f t="shared" si="299"/>
        <v>10.69056</v>
      </c>
      <c r="CC162" s="1">
        <f t="shared" si="301"/>
        <v>10.368</v>
      </c>
      <c r="CD162" s="1">
        <f t="shared" si="303"/>
        <v>10.087</v>
      </c>
      <c r="CE162" s="1">
        <f t="shared" si="305"/>
        <v>9.7828499999999998</v>
      </c>
      <c r="CF162" s="1">
        <f t="shared" si="307"/>
        <v>9.4902499999999996</v>
      </c>
      <c r="CG162" s="1">
        <f t="shared" si="309"/>
        <v>9.2531700000000008</v>
      </c>
      <c r="CH162" s="1">
        <f t="shared" si="311"/>
        <v>8.9745300000000015</v>
      </c>
      <c r="CI162" s="1">
        <f t="shared" si="313"/>
        <v>8.7524999999999995</v>
      </c>
      <c r="CJ162" s="1">
        <f t="shared" si="315"/>
        <v>8.4879800000000003</v>
      </c>
      <c r="CK162" s="1">
        <f t="shared" si="317"/>
        <v>8.2563000000000013</v>
      </c>
      <c r="CL162" s="1">
        <f t="shared" si="319"/>
        <v>8.0067000000000004</v>
      </c>
      <c r="CM162" s="1">
        <f t="shared" si="321"/>
        <v>7.7648999999999999</v>
      </c>
      <c r="CN162" s="1">
        <f t="shared" si="323"/>
        <v>7.6314000000000002</v>
      </c>
      <c r="CO162" s="1">
        <f t="shared" si="325"/>
        <v>7.4022999999999994</v>
      </c>
      <c r="CP162" s="1">
        <f t="shared" si="327"/>
        <v>7.1810999999999998</v>
      </c>
      <c r="CQ162" s="1">
        <f t="shared" si="329"/>
        <v>6.9991099999999999</v>
      </c>
      <c r="CR162" s="1">
        <f t="shared" ref="CR162:CR193" si="331">17.1*C70</f>
        <v>6.7887000000000013</v>
      </c>
      <c r="CS162" s="1">
        <f t="shared" si="262"/>
        <v>6.5862300000000005</v>
      </c>
      <c r="CT162" s="1">
        <f t="shared" si="265"/>
        <v>6.3877300000000004</v>
      </c>
      <c r="CU162" s="1">
        <f t="shared" si="268"/>
        <v>6.1971699999999998</v>
      </c>
      <c r="CV162" s="1">
        <f t="shared" si="271"/>
        <v>6.0105800000000009</v>
      </c>
      <c r="CW162" s="1">
        <f t="shared" si="274"/>
        <v>6.022899999999999</v>
      </c>
      <c r="CX162" s="1">
        <f t="shared" si="277"/>
        <v>5.8424999999999994</v>
      </c>
      <c r="CY162" s="1">
        <f t="shared" si="280"/>
        <v>5.6661999999999999</v>
      </c>
      <c r="CZ162" s="1">
        <f t="shared" si="283"/>
        <v>5.6280000000000001</v>
      </c>
    </row>
    <row r="163" spans="60:104" x14ac:dyDescent="0.25">
      <c r="BJ163" s="1">
        <f t="shared" si="326"/>
        <v>13.934199999999999</v>
      </c>
      <c r="BK163" s="1">
        <f t="shared" si="328"/>
        <v>12.879700000000001</v>
      </c>
      <c r="BL163" s="1">
        <f t="shared" si="330"/>
        <v>13.12875</v>
      </c>
      <c r="BM163" s="1">
        <f t="shared" ref="BM163:BM194" si="332">34.33*C102</f>
        <v>12.873749999999999</v>
      </c>
      <c r="BN163" s="1">
        <f t="shared" si="264"/>
        <v>13.48875</v>
      </c>
      <c r="BO163" s="1">
        <f t="shared" si="267"/>
        <v>13.379800000000001</v>
      </c>
      <c r="BP163" s="1">
        <f t="shared" si="270"/>
        <v>13.5318</v>
      </c>
      <c r="BQ163" s="1">
        <f t="shared" si="273"/>
        <v>13.619200000000001</v>
      </c>
      <c r="BR163" s="1">
        <f t="shared" si="276"/>
        <v>13.06034</v>
      </c>
      <c r="BS163" s="1">
        <f t="shared" si="279"/>
        <v>13.06034</v>
      </c>
      <c r="BT163" s="1">
        <f t="shared" si="282"/>
        <v>13.06034</v>
      </c>
      <c r="BU163" s="1">
        <f t="shared" si="285"/>
        <v>12.922499999999999</v>
      </c>
      <c r="BV163" s="1">
        <f t="shared" si="287"/>
        <v>12.536249999999999</v>
      </c>
      <c r="BW163" s="1">
        <f t="shared" si="289"/>
        <v>12.157500000000001</v>
      </c>
      <c r="BX163" s="1">
        <f t="shared" si="291"/>
        <v>11.8881</v>
      </c>
      <c r="BY163" s="1">
        <f t="shared" si="293"/>
        <v>11.5938</v>
      </c>
      <c r="BZ163" s="1">
        <f t="shared" si="295"/>
        <v>11.244199999999999</v>
      </c>
      <c r="CA163" s="1">
        <f t="shared" si="297"/>
        <v>10.9634</v>
      </c>
      <c r="CB163" s="1">
        <f t="shared" si="299"/>
        <v>10.634880000000001</v>
      </c>
      <c r="CC163" s="1">
        <f t="shared" si="301"/>
        <v>10.368</v>
      </c>
      <c r="CD163" s="1">
        <f t="shared" si="303"/>
        <v>10.0608</v>
      </c>
      <c r="CE163" s="1">
        <f t="shared" si="305"/>
        <v>9.7828499999999998</v>
      </c>
      <c r="CF163" s="1">
        <f t="shared" si="307"/>
        <v>9.4902499999999996</v>
      </c>
      <c r="CG163" s="1">
        <f t="shared" si="309"/>
        <v>9.205350000000001</v>
      </c>
      <c r="CH163" s="1">
        <f t="shared" si="311"/>
        <v>8.9745300000000015</v>
      </c>
      <c r="CI163" s="1">
        <f t="shared" si="313"/>
        <v>8.7074999999999996</v>
      </c>
      <c r="CJ163" s="1">
        <f t="shared" si="315"/>
        <v>8.4879800000000003</v>
      </c>
      <c r="CK163" s="1">
        <f t="shared" si="317"/>
        <v>8.2351300000000016</v>
      </c>
      <c r="CL163" s="1">
        <f t="shared" si="319"/>
        <v>8.0067000000000004</v>
      </c>
      <c r="CM163" s="1">
        <f t="shared" si="321"/>
        <v>7.7648999999999999</v>
      </c>
      <c r="CN163" s="1">
        <f t="shared" si="323"/>
        <v>7.5348000000000006</v>
      </c>
      <c r="CO163" s="1">
        <f t="shared" si="325"/>
        <v>7.4022999999999994</v>
      </c>
      <c r="CP163" s="1">
        <f t="shared" si="327"/>
        <v>7.1810999999999998</v>
      </c>
      <c r="CQ163" s="1">
        <f t="shared" si="329"/>
        <v>6.9638499999999999</v>
      </c>
      <c r="CR163" s="1">
        <f t="shared" si="331"/>
        <v>6.7887000000000013</v>
      </c>
      <c r="CS163" s="1">
        <f t="shared" ref="CS163:CS194" si="333">16.59*C70</f>
        <v>6.5862300000000005</v>
      </c>
      <c r="CT163" s="1">
        <f t="shared" si="265"/>
        <v>6.3877300000000004</v>
      </c>
      <c r="CU163" s="1">
        <f t="shared" si="268"/>
        <v>6.1971699999999998</v>
      </c>
      <c r="CV163" s="1">
        <f t="shared" si="271"/>
        <v>6.0105800000000009</v>
      </c>
      <c r="CW163" s="1">
        <f t="shared" si="274"/>
        <v>5.8319299999999998</v>
      </c>
      <c r="CX163" s="1">
        <f t="shared" si="277"/>
        <v>5.8424999999999994</v>
      </c>
      <c r="CY163" s="1">
        <f t="shared" si="280"/>
        <v>5.6661999999999999</v>
      </c>
      <c r="CZ163" s="1">
        <f t="shared" si="283"/>
        <v>5.4939999999999998</v>
      </c>
    </row>
    <row r="164" spans="60:104" x14ac:dyDescent="0.25">
      <c r="BK164" s="1">
        <f t="shared" si="328"/>
        <v>12.879700000000001</v>
      </c>
      <c r="BL164" s="1">
        <f t="shared" si="330"/>
        <v>12.9537</v>
      </c>
      <c r="BM164" s="1">
        <f t="shared" si="332"/>
        <v>12.873749999999999</v>
      </c>
      <c r="BN164" s="1">
        <f t="shared" ref="BN164:BN195" si="334">35.97*C102</f>
        <v>13.48875</v>
      </c>
      <c r="BO164" s="1">
        <f t="shared" si="267"/>
        <v>13.203749999999999</v>
      </c>
      <c r="BP164" s="1">
        <f t="shared" si="270"/>
        <v>13.5318</v>
      </c>
      <c r="BQ164" s="1">
        <f t="shared" si="273"/>
        <v>13.619200000000001</v>
      </c>
      <c r="BR164" s="1">
        <f t="shared" si="276"/>
        <v>13.094800000000001</v>
      </c>
      <c r="BS164" s="1">
        <f t="shared" si="279"/>
        <v>13.06034</v>
      </c>
      <c r="BT164" s="1">
        <f t="shared" si="282"/>
        <v>13.06034</v>
      </c>
      <c r="BU164" s="1">
        <f t="shared" si="285"/>
        <v>13.06034</v>
      </c>
      <c r="BV164" s="1">
        <f t="shared" si="287"/>
        <v>12.536249999999999</v>
      </c>
      <c r="BW164" s="1">
        <f t="shared" si="289"/>
        <v>12.157500000000001</v>
      </c>
      <c r="BX164" s="1">
        <f t="shared" si="291"/>
        <v>11.793749999999999</v>
      </c>
      <c r="BY164" s="1">
        <f t="shared" si="293"/>
        <v>11.532780000000001</v>
      </c>
      <c r="BZ164" s="1">
        <f t="shared" si="295"/>
        <v>11.244199999999999</v>
      </c>
      <c r="CA164" s="1">
        <f t="shared" si="297"/>
        <v>10.906000000000001</v>
      </c>
      <c r="CB164" s="1">
        <f t="shared" si="299"/>
        <v>10.634880000000001</v>
      </c>
      <c r="CC164" s="1">
        <f t="shared" si="301"/>
        <v>10.314</v>
      </c>
      <c r="CD164" s="1">
        <f t="shared" si="303"/>
        <v>10.0608</v>
      </c>
      <c r="CE164" s="1">
        <f t="shared" si="305"/>
        <v>9.7574400000000008</v>
      </c>
      <c r="CF164" s="1">
        <f t="shared" si="307"/>
        <v>9.4902499999999996</v>
      </c>
      <c r="CG164" s="1">
        <f t="shared" si="309"/>
        <v>9.205350000000001</v>
      </c>
      <c r="CH164" s="1">
        <f t="shared" si="311"/>
        <v>8.9281500000000005</v>
      </c>
      <c r="CI164" s="1">
        <f t="shared" si="313"/>
        <v>8.7074999999999996</v>
      </c>
      <c r="CJ164" s="1">
        <f t="shared" si="315"/>
        <v>8.4443400000000004</v>
      </c>
      <c r="CK164" s="1">
        <f t="shared" si="317"/>
        <v>8.2351300000000016</v>
      </c>
      <c r="CL164" s="1">
        <f t="shared" si="319"/>
        <v>7.9861700000000004</v>
      </c>
      <c r="CM164" s="1">
        <f t="shared" si="321"/>
        <v>7.7648999999999999</v>
      </c>
      <c r="CN164" s="1">
        <f t="shared" si="323"/>
        <v>7.5348000000000006</v>
      </c>
      <c r="CO164" s="1">
        <f t="shared" si="325"/>
        <v>7.3085999999999993</v>
      </c>
      <c r="CP164" s="1">
        <f t="shared" si="327"/>
        <v>7.1810999999999998</v>
      </c>
      <c r="CQ164" s="1">
        <f t="shared" si="329"/>
        <v>6.9638499999999999</v>
      </c>
      <c r="CR164" s="1">
        <f t="shared" si="331"/>
        <v>6.7545000000000011</v>
      </c>
      <c r="CS164" s="1">
        <f t="shared" si="333"/>
        <v>6.5862300000000005</v>
      </c>
      <c r="CT164" s="1">
        <f t="shared" ref="CT164:CT195" si="335">16.09*C70</f>
        <v>6.3877300000000004</v>
      </c>
      <c r="CU164" s="1">
        <f t="shared" si="268"/>
        <v>6.1971699999999998</v>
      </c>
      <c r="CV164" s="1">
        <f t="shared" si="271"/>
        <v>6.0105800000000009</v>
      </c>
      <c r="CW164" s="1">
        <f t="shared" si="274"/>
        <v>5.8319299999999998</v>
      </c>
      <c r="CX164" s="1">
        <f t="shared" si="277"/>
        <v>5.6572500000000003</v>
      </c>
      <c r="CY164" s="1">
        <f t="shared" si="280"/>
        <v>5.6661999999999999</v>
      </c>
      <c r="CZ164" s="1">
        <f t="shared" si="283"/>
        <v>5.4939999999999998</v>
      </c>
    </row>
    <row r="165" spans="60:104" x14ac:dyDescent="0.25">
      <c r="BL165" s="1">
        <f t="shared" si="330"/>
        <v>12.9537</v>
      </c>
      <c r="BM165" s="1">
        <f t="shared" si="332"/>
        <v>12.7021</v>
      </c>
      <c r="BN165" s="1">
        <f t="shared" si="334"/>
        <v>13.48875</v>
      </c>
      <c r="BO165" s="1">
        <f t="shared" ref="BO165:BO196" si="336">35.21*C102</f>
        <v>13.203749999999999</v>
      </c>
      <c r="BP165" s="1">
        <f t="shared" si="270"/>
        <v>13.35375</v>
      </c>
      <c r="BQ165" s="1">
        <f t="shared" si="273"/>
        <v>13.619200000000001</v>
      </c>
      <c r="BR165" s="1">
        <f t="shared" si="276"/>
        <v>13.094800000000001</v>
      </c>
      <c r="BS165" s="1">
        <f t="shared" si="279"/>
        <v>13.094800000000001</v>
      </c>
      <c r="BT165" s="1">
        <f t="shared" si="282"/>
        <v>13.06034</v>
      </c>
      <c r="BU165" s="1">
        <f t="shared" si="285"/>
        <v>13.06034</v>
      </c>
      <c r="BV165" s="1">
        <f t="shared" si="287"/>
        <v>12.669969999999999</v>
      </c>
      <c r="BW165" s="1">
        <f t="shared" si="289"/>
        <v>12.157500000000001</v>
      </c>
      <c r="BX165" s="1">
        <f t="shared" si="291"/>
        <v>11.793749999999999</v>
      </c>
      <c r="BY165" s="1">
        <f t="shared" si="293"/>
        <v>11.44125</v>
      </c>
      <c r="BZ165" s="1">
        <f t="shared" si="295"/>
        <v>11.18502</v>
      </c>
      <c r="CA165" s="1">
        <f t="shared" si="297"/>
        <v>10.906000000000001</v>
      </c>
      <c r="CB165" s="1">
        <f t="shared" si="299"/>
        <v>10.5792</v>
      </c>
      <c r="CC165" s="1">
        <f t="shared" si="301"/>
        <v>10.314</v>
      </c>
      <c r="CD165" s="1">
        <f t="shared" si="303"/>
        <v>10.0084</v>
      </c>
      <c r="CE165" s="1">
        <f t="shared" si="305"/>
        <v>9.7574400000000008</v>
      </c>
      <c r="CF165" s="1">
        <f t="shared" si="307"/>
        <v>9.4656000000000002</v>
      </c>
      <c r="CG165" s="1">
        <f t="shared" si="309"/>
        <v>9.205350000000001</v>
      </c>
      <c r="CH165" s="1">
        <f t="shared" si="311"/>
        <v>8.9281500000000005</v>
      </c>
      <c r="CI165" s="1">
        <f t="shared" si="313"/>
        <v>8.6624999999999996</v>
      </c>
      <c r="CJ165" s="1">
        <f t="shared" si="315"/>
        <v>8.4443400000000004</v>
      </c>
      <c r="CK165" s="1">
        <f t="shared" si="317"/>
        <v>8.1927900000000005</v>
      </c>
      <c r="CL165" s="1">
        <f t="shared" si="319"/>
        <v>7.9861700000000004</v>
      </c>
      <c r="CM165" s="1">
        <f t="shared" si="321"/>
        <v>7.7449900000000005</v>
      </c>
      <c r="CN165" s="1">
        <f t="shared" si="323"/>
        <v>7.5348000000000006</v>
      </c>
      <c r="CO165" s="1">
        <f t="shared" si="325"/>
        <v>7.3085999999999993</v>
      </c>
      <c r="CP165" s="1">
        <f t="shared" si="327"/>
        <v>7.0902000000000003</v>
      </c>
      <c r="CQ165" s="1">
        <f t="shared" si="329"/>
        <v>6.9638499999999999</v>
      </c>
      <c r="CR165" s="1">
        <f t="shared" si="331"/>
        <v>6.7545000000000011</v>
      </c>
      <c r="CS165" s="1">
        <f t="shared" si="333"/>
        <v>6.5530499999999998</v>
      </c>
      <c r="CT165" s="1">
        <f t="shared" si="335"/>
        <v>6.3877300000000004</v>
      </c>
      <c r="CU165" s="1">
        <f t="shared" ref="CU165:CU196" si="337">15.61*C70</f>
        <v>6.1971699999999998</v>
      </c>
      <c r="CV165" s="1">
        <f t="shared" si="271"/>
        <v>6.0105800000000009</v>
      </c>
      <c r="CW165" s="1">
        <f t="shared" si="274"/>
        <v>5.8319299999999998</v>
      </c>
      <c r="CX165" s="1">
        <f t="shared" si="277"/>
        <v>5.6572500000000003</v>
      </c>
      <c r="CY165" s="1">
        <f t="shared" si="280"/>
        <v>5.4865400000000006</v>
      </c>
      <c r="CZ165" s="1">
        <f t="shared" si="283"/>
        <v>5.4939999999999998</v>
      </c>
    </row>
    <row r="166" spans="60:104" x14ac:dyDescent="0.25">
      <c r="BM166" s="1">
        <f t="shared" si="332"/>
        <v>12.7021</v>
      </c>
      <c r="BN166" s="1">
        <f t="shared" si="334"/>
        <v>13.3089</v>
      </c>
      <c r="BO166" s="1">
        <f t="shared" si="336"/>
        <v>13.203749999999999</v>
      </c>
      <c r="BP166" s="1">
        <f t="shared" ref="BP166:BP197" si="338">35.61*C102</f>
        <v>13.35375</v>
      </c>
      <c r="BQ166" s="1">
        <f t="shared" si="273"/>
        <v>13.440000000000001</v>
      </c>
      <c r="BR166" s="1">
        <f t="shared" si="276"/>
        <v>13.094800000000001</v>
      </c>
      <c r="BS166" s="1">
        <f t="shared" si="279"/>
        <v>13.094800000000001</v>
      </c>
      <c r="BT166" s="1">
        <f t="shared" si="282"/>
        <v>13.094800000000001</v>
      </c>
      <c r="BU166" s="1">
        <f t="shared" si="285"/>
        <v>13.06034</v>
      </c>
      <c r="BV166" s="1">
        <f t="shared" si="287"/>
        <v>12.669969999999999</v>
      </c>
      <c r="BW166" s="1">
        <f t="shared" si="289"/>
        <v>12.287180000000001</v>
      </c>
      <c r="BX166" s="1">
        <f t="shared" si="291"/>
        <v>11.793749999999999</v>
      </c>
      <c r="BY166" s="1">
        <f t="shared" si="293"/>
        <v>11.44125</v>
      </c>
      <c r="BZ166" s="1">
        <f t="shared" si="295"/>
        <v>11.09625</v>
      </c>
      <c r="CA166" s="1">
        <f t="shared" si="297"/>
        <v>10.848599999999999</v>
      </c>
      <c r="CB166" s="1">
        <f t="shared" si="299"/>
        <v>10.5792</v>
      </c>
      <c r="CC166" s="1">
        <f t="shared" si="301"/>
        <v>10.26</v>
      </c>
      <c r="CD166" s="1">
        <f t="shared" si="303"/>
        <v>10.0084</v>
      </c>
      <c r="CE166" s="1">
        <f t="shared" si="305"/>
        <v>9.7066200000000009</v>
      </c>
      <c r="CF166" s="1">
        <f t="shared" si="307"/>
        <v>9.4656000000000002</v>
      </c>
      <c r="CG166" s="1">
        <f t="shared" si="309"/>
        <v>9.1814400000000003</v>
      </c>
      <c r="CH166" s="1">
        <f t="shared" si="311"/>
        <v>8.9281500000000005</v>
      </c>
      <c r="CI166" s="1">
        <f t="shared" si="313"/>
        <v>8.6624999999999996</v>
      </c>
      <c r="CJ166" s="1">
        <f t="shared" si="315"/>
        <v>8.4007000000000005</v>
      </c>
      <c r="CK166" s="1">
        <f t="shared" si="317"/>
        <v>8.1927900000000005</v>
      </c>
      <c r="CL166" s="1">
        <f t="shared" si="319"/>
        <v>7.9451100000000006</v>
      </c>
      <c r="CM166" s="1">
        <f t="shared" si="321"/>
        <v>7.7449900000000005</v>
      </c>
      <c r="CN166" s="1">
        <f t="shared" si="323"/>
        <v>7.5154800000000002</v>
      </c>
      <c r="CO166" s="1">
        <f t="shared" si="325"/>
        <v>7.3085999999999993</v>
      </c>
      <c r="CP166" s="1">
        <f t="shared" si="327"/>
        <v>7.0902000000000003</v>
      </c>
      <c r="CQ166" s="1">
        <f t="shared" si="329"/>
        <v>6.8757000000000001</v>
      </c>
      <c r="CR166" s="1">
        <f t="shared" si="331"/>
        <v>6.7545000000000011</v>
      </c>
      <c r="CS166" s="1">
        <f t="shared" si="333"/>
        <v>6.5530499999999998</v>
      </c>
      <c r="CT166" s="1">
        <f t="shared" si="335"/>
        <v>6.35555</v>
      </c>
      <c r="CU166" s="1">
        <f t="shared" si="337"/>
        <v>6.1971699999999998</v>
      </c>
      <c r="CV166" s="1">
        <f t="shared" ref="CV166:CV197" si="339">15.14*C70</f>
        <v>6.0105800000000009</v>
      </c>
      <c r="CW166" s="1">
        <f t="shared" si="274"/>
        <v>5.8319299999999998</v>
      </c>
      <c r="CX166" s="1">
        <f t="shared" si="277"/>
        <v>5.6572500000000003</v>
      </c>
      <c r="CY166" s="1">
        <f t="shared" si="280"/>
        <v>5.4865400000000006</v>
      </c>
      <c r="CZ166" s="1">
        <f t="shared" si="283"/>
        <v>5.3198000000000008</v>
      </c>
    </row>
    <row r="167" spans="60:104" x14ac:dyDescent="0.25">
      <c r="BN167" s="1">
        <f t="shared" si="334"/>
        <v>13.3089</v>
      </c>
      <c r="BO167" s="1">
        <f t="shared" si="336"/>
        <v>13.027699999999999</v>
      </c>
      <c r="BP167" s="1">
        <f t="shared" si="338"/>
        <v>13.35375</v>
      </c>
      <c r="BQ167" s="1">
        <f t="shared" ref="BQ167:BQ198" si="340">35.84*C102</f>
        <v>13.440000000000001</v>
      </c>
      <c r="BR167" s="1">
        <f t="shared" si="276"/>
        <v>12.922499999999999</v>
      </c>
      <c r="BS167" s="1">
        <f t="shared" si="279"/>
        <v>13.094800000000001</v>
      </c>
      <c r="BT167" s="1">
        <f t="shared" si="282"/>
        <v>13.094800000000001</v>
      </c>
      <c r="BU167" s="1">
        <f t="shared" si="285"/>
        <v>13.094800000000001</v>
      </c>
      <c r="BV167" s="1">
        <f t="shared" si="287"/>
        <v>12.669969999999999</v>
      </c>
      <c r="BW167" s="1">
        <f t="shared" si="289"/>
        <v>12.287180000000001</v>
      </c>
      <c r="BX167" s="1">
        <f t="shared" si="291"/>
        <v>11.919549999999999</v>
      </c>
      <c r="BY167" s="1">
        <f t="shared" si="293"/>
        <v>11.44125</v>
      </c>
      <c r="BZ167" s="1">
        <f t="shared" si="295"/>
        <v>11.09625</v>
      </c>
      <c r="CA167" s="1">
        <f t="shared" si="297"/>
        <v>10.762499999999999</v>
      </c>
      <c r="CB167" s="1">
        <f t="shared" si="299"/>
        <v>10.52352</v>
      </c>
      <c r="CC167" s="1">
        <f t="shared" si="301"/>
        <v>10.26</v>
      </c>
      <c r="CD167" s="1">
        <f t="shared" si="303"/>
        <v>9.9559999999999995</v>
      </c>
      <c r="CE167" s="1">
        <f t="shared" si="305"/>
        <v>9.7066200000000009</v>
      </c>
      <c r="CF167" s="1">
        <f t="shared" si="307"/>
        <v>9.4162999999999997</v>
      </c>
      <c r="CG167" s="1">
        <f t="shared" si="309"/>
        <v>9.1814400000000003</v>
      </c>
      <c r="CH167" s="1">
        <f t="shared" si="311"/>
        <v>8.9049600000000009</v>
      </c>
      <c r="CI167" s="1">
        <f t="shared" si="313"/>
        <v>8.6624999999999996</v>
      </c>
      <c r="CJ167" s="1">
        <f t="shared" si="315"/>
        <v>8.4007000000000005</v>
      </c>
      <c r="CK167" s="1">
        <f t="shared" si="317"/>
        <v>8.1504500000000011</v>
      </c>
      <c r="CL167" s="1">
        <f t="shared" si="319"/>
        <v>7.9451100000000006</v>
      </c>
      <c r="CM167" s="1">
        <f t="shared" si="321"/>
        <v>7.7051699999999999</v>
      </c>
      <c r="CN167" s="1">
        <f t="shared" si="323"/>
        <v>7.5154800000000002</v>
      </c>
      <c r="CO167" s="1">
        <f t="shared" si="325"/>
        <v>7.28986</v>
      </c>
      <c r="CP167" s="1">
        <f t="shared" si="327"/>
        <v>7.0902000000000003</v>
      </c>
      <c r="CQ167" s="1">
        <f t="shared" si="329"/>
        <v>6.8757000000000001</v>
      </c>
      <c r="CR167" s="1">
        <f t="shared" si="331"/>
        <v>6.6690000000000005</v>
      </c>
      <c r="CS167" s="1">
        <f t="shared" si="333"/>
        <v>6.5530499999999998</v>
      </c>
      <c r="CT167" s="1">
        <f t="shared" si="335"/>
        <v>6.35555</v>
      </c>
      <c r="CU167" s="1">
        <f t="shared" si="337"/>
        <v>6.1659500000000005</v>
      </c>
      <c r="CV167" s="1">
        <f t="shared" si="339"/>
        <v>6.0105800000000009</v>
      </c>
      <c r="CW167" s="1">
        <f t="shared" ref="CW167:CW198" si="341">14.69*C70</f>
        <v>5.8319299999999998</v>
      </c>
      <c r="CX167" s="1">
        <f t="shared" si="277"/>
        <v>5.6572500000000003</v>
      </c>
      <c r="CY167" s="1">
        <f t="shared" si="280"/>
        <v>5.4865400000000006</v>
      </c>
      <c r="CZ167" s="1">
        <f t="shared" si="283"/>
        <v>5.3198000000000008</v>
      </c>
    </row>
    <row r="168" spans="60:104" x14ac:dyDescent="0.25">
      <c r="BO168" s="1">
        <f t="shared" si="336"/>
        <v>13.027699999999999</v>
      </c>
      <c r="BP168" s="1">
        <f t="shared" si="338"/>
        <v>13.175699999999999</v>
      </c>
      <c r="BQ168" s="1">
        <f t="shared" si="340"/>
        <v>13.440000000000001</v>
      </c>
      <c r="BR168" s="1">
        <f t="shared" ref="BR168:BR199" si="342">34.46*C102</f>
        <v>12.922499999999999</v>
      </c>
      <c r="BS168" s="1">
        <f t="shared" si="279"/>
        <v>12.922499999999999</v>
      </c>
      <c r="BT168" s="1">
        <f t="shared" si="282"/>
        <v>13.094800000000001</v>
      </c>
      <c r="BU168" s="1">
        <f t="shared" si="285"/>
        <v>13.094800000000001</v>
      </c>
      <c r="BV168" s="1">
        <f t="shared" si="287"/>
        <v>12.7034</v>
      </c>
      <c r="BW168" s="1">
        <f t="shared" si="289"/>
        <v>12.287180000000001</v>
      </c>
      <c r="BX168" s="1">
        <f t="shared" si="291"/>
        <v>11.919549999999999</v>
      </c>
      <c r="BY168" s="1">
        <f t="shared" si="293"/>
        <v>11.56329</v>
      </c>
      <c r="BZ168" s="1">
        <f t="shared" si="295"/>
        <v>11.09625</v>
      </c>
      <c r="CA168" s="1">
        <f t="shared" si="297"/>
        <v>10.762499999999999</v>
      </c>
      <c r="CB168" s="1">
        <f t="shared" si="299"/>
        <v>10.44</v>
      </c>
      <c r="CC168" s="1">
        <f t="shared" si="301"/>
        <v>10.206</v>
      </c>
      <c r="CD168" s="1">
        <f t="shared" si="303"/>
        <v>9.9559999999999995</v>
      </c>
      <c r="CE168" s="1">
        <f t="shared" si="305"/>
        <v>9.655800000000001</v>
      </c>
      <c r="CF168" s="1">
        <f t="shared" si="307"/>
        <v>9.4162999999999997</v>
      </c>
      <c r="CG168" s="1">
        <f t="shared" si="309"/>
        <v>9.1336200000000005</v>
      </c>
      <c r="CH168" s="1">
        <f t="shared" si="311"/>
        <v>8.9049600000000009</v>
      </c>
      <c r="CI168" s="1">
        <f t="shared" si="313"/>
        <v>8.64</v>
      </c>
      <c r="CJ168" s="1">
        <f t="shared" si="315"/>
        <v>8.4007000000000005</v>
      </c>
      <c r="CK168" s="1">
        <f t="shared" si="317"/>
        <v>8.1504500000000011</v>
      </c>
      <c r="CL168" s="1">
        <f t="shared" si="319"/>
        <v>7.9040500000000007</v>
      </c>
      <c r="CM168" s="1">
        <f t="shared" si="321"/>
        <v>7.7051699999999999</v>
      </c>
      <c r="CN168" s="1">
        <f t="shared" si="323"/>
        <v>7.4768400000000002</v>
      </c>
      <c r="CO168" s="1">
        <f t="shared" si="325"/>
        <v>7.28986</v>
      </c>
      <c r="CP168" s="1">
        <f t="shared" si="327"/>
        <v>7.0720200000000002</v>
      </c>
      <c r="CQ168" s="1">
        <f t="shared" si="329"/>
        <v>6.8757000000000001</v>
      </c>
      <c r="CR168" s="1">
        <f t="shared" si="331"/>
        <v>6.6690000000000005</v>
      </c>
      <c r="CS168" s="1">
        <f t="shared" si="333"/>
        <v>6.4701000000000004</v>
      </c>
      <c r="CT168" s="1">
        <f t="shared" si="335"/>
        <v>6.35555</v>
      </c>
      <c r="CU168" s="1">
        <f t="shared" si="337"/>
        <v>6.1659500000000005</v>
      </c>
      <c r="CV168" s="1">
        <f t="shared" si="339"/>
        <v>5.9803000000000006</v>
      </c>
      <c r="CW168" s="1">
        <f t="shared" si="341"/>
        <v>5.8319299999999998</v>
      </c>
      <c r="CX168" s="1">
        <f t="shared" ref="CX168:CX199" si="343">14.25*C70</f>
        <v>5.6572500000000003</v>
      </c>
      <c r="CY168" s="1">
        <f t="shared" si="280"/>
        <v>5.4865400000000006</v>
      </c>
      <c r="CZ168" s="1">
        <f t="shared" si="283"/>
        <v>5.3198000000000008</v>
      </c>
    </row>
    <row r="169" spans="60:104" x14ac:dyDescent="0.25">
      <c r="BP169" s="1">
        <f t="shared" si="338"/>
        <v>13.175699999999999</v>
      </c>
      <c r="BQ169" s="1">
        <f t="shared" si="340"/>
        <v>13.260800000000001</v>
      </c>
      <c r="BR169" s="1">
        <f t="shared" si="342"/>
        <v>12.922499999999999</v>
      </c>
      <c r="BS169" s="1">
        <f t="shared" ref="BS169:BS200" si="344">34.46*C102</f>
        <v>12.922499999999999</v>
      </c>
      <c r="BT169" s="1">
        <f t="shared" si="282"/>
        <v>12.922499999999999</v>
      </c>
      <c r="BU169" s="1">
        <f t="shared" si="285"/>
        <v>13.094800000000001</v>
      </c>
      <c r="BV169" s="1">
        <f t="shared" si="287"/>
        <v>12.7034</v>
      </c>
      <c r="BW169" s="1">
        <f t="shared" si="289"/>
        <v>12.319600000000001</v>
      </c>
      <c r="BX169" s="1">
        <f t="shared" si="291"/>
        <v>11.919549999999999</v>
      </c>
      <c r="BY169" s="1">
        <f t="shared" si="293"/>
        <v>11.56329</v>
      </c>
      <c r="BZ169" s="1">
        <f t="shared" si="295"/>
        <v>11.21461</v>
      </c>
      <c r="CA169" s="1">
        <f t="shared" si="297"/>
        <v>10.762499999999999</v>
      </c>
      <c r="CB169" s="1">
        <f t="shared" si="299"/>
        <v>10.44</v>
      </c>
      <c r="CC169" s="1">
        <f t="shared" si="301"/>
        <v>10.125</v>
      </c>
      <c r="CD169" s="1">
        <f t="shared" si="303"/>
        <v>9.9035999999999991</v>
      </c>
      <c r="CE169" s="1">
        <f t="shared" si="305"/>
        <v>9.655800000000001</v>
      </c>
      <c r="CF169" s="1">
        <f t="shared" si="307"/>
        <v>9.3669999999999991</v>
      </c>
      <c r="CG169" s="1">
        <f t="shared" si="309"/>
        <v>9.1336200000000005</v>
      </c>
      <c r="CH169" s="1">
        <f t="shared" si="311"/>
        <v>8.8585799999999999</v>
      </c>
      <c r="CI169" s="1">
        <f t="shared" si="313"/>
        <v>8.64</v>
      </c>
      <c r="CJ169" s="1">
        <f t="shared" si="315"/>
        <v>8.3788800000000005</v>
      </c>
      <c r="CK169" s="1">
        <f t="shared" si="317"/>
        <v>8.1504500000000011</v>
      </c>
      <c r="CL169" s="1">
        <f t="shared" si="319"/>
        <v>7.9040500000000007</v>
      </c>
      <c r="CM169" s="1">
        <f t="shared" si="321"/>
        <v>7.6653500000000001</v>
      </c>
      <c r="CN169" s="1">
        <f t="shared" si="323"/>
        <v>7.4768400000000002</v>
      </c>
      <c r="CO169" s="1">
        <f t="shared" si="325"/>
        <v>7.2523799999999996</v>
      </c>
      <c r="CP169" s="1">
        <f t="shared" si="327"/>
        <v>7.0720200000000002</v>
      </c>
      <c r="CQ169" s="1">
        <f t="shared" si="329"/>
        <v>6.8580699999999997</v>
      </c>
      <c r="CR169" s="1">
        <f t="shared" si="331"/>
        <v>6.6690000000000005</v>
      </c>
      <c r="CS169" s="1">
        <f t="shared" si="333"/>
        <v>6.4701000000000004</v>
      </c>
      <c r="CT169" s="1">
        <f t="shared" si="335"/>
        <v>6.2751000000000001</v>
      </c>
      <c r="CU169" s="1">
        <f t="shared" si="337"/>
        <v>6.1659500000000005</v>
      </c>
      <c r="CV169" s="1">
        <f t="shared" si="339"/>
        <v>5.9803000000000006</v>
      </c>
      <c r="CW169" s="1">
        <f t="shared" si="341"/>
        <v>5.8025500000000001</v>
      </c>
      <c r="CX169" s="1">
        <f t="shared" si="343"/>
        <v>5.6572500000000003</v>
      </c>
      <c r="CY169" s="1">
        <f t="shared" ref="CY169:CY200" si="345">13.82*C70</f>
        <v>5.4865400000000006</v>
      </c>
      <c r="CZ169" s="1">
        <f t="shared" si="283"/>
        <v>5.3198000000000008</v>
      </c>
    </row>
    <row r="170" spans="60:104" x14ac:dyDescent="0.25">
      <c r="BQ170" s="1">
        <f t="shared" si="340"/>
        <v>13.260800000000001</v>
      </c>
      <c r="BR170" s="1">
        <f t="shared" si="342"/>
        <v>12.7502</v>
      </c>
      <c r="BS170" s="1">
        <f t="shared" si="344"/>
        <v>12.922499999999999</v>
      </c>
      <c r="BT170" s="1">
        <f t="shared" ref="BT170:BT201" si="346">34.46*C102</f>
        <v>12.922499999999999</v>
      </c>
      <c r="BU170" s="1">
        <f t="shared" si="285"/>
        <v>12.922499999999999</v>
      </c>
      <c r="BV170" s="1">
        <f t="shared" si="287"/>
        <v>12.7034</v>
      </c>
      <c r="BW170" s="1">
        <f t="shared" si="289"/>
        <v>12.319600000000001</v>
      </c>
      <c r="BX170" s="1">
        <f t="shared" si="291"/>
        <v>11.951000000000001</v>
      </c>
      <c r="BY170" s="1">
        <f t="shared" si="293"/>
        <v>11.56329</v>
      </c>
      <c r="BZ170" s="1">
        <f t="shared" si="295"/>
        <v>11.21461</v>
      </c>
      <c r="CA170" s="1">
        <f t="shared" si="297"/>
        <v>10.8773</v>
      </c>
      <c r="CB170" s="1">
        <f t="shared" si="299"/>
        <v>10.44</v>
      </c>
      <c r="CC170" s="1">
        <f t="shared" si="301"/>
        <v>10.125</v>
      </c>
      <c r="CD170" s="1">
        <f t="shared" si="303"/>
        <v>9.8249999999999993</v>
      </c>
      <c r="CE170" s="1">
        <f t="shared" si="305"/>
        <v>9.6049799999999994</v>
      </c>
      <c r="CF170" s="1">
        <f t="shared" si="307"/>
        <v>9.3669999999999991</v>
      </c>
      <c r="CG170" s="1">
        <f t="shared" si="309"/>
        <v>9.0858000000000008</v>
      </c>
      <c r="CH170" s="1">
        <f t="shared" si="311"/>
        <v>8.8585799999999999</v>
      </c>
      <c r="CI170" s="1">
        <f t="shared" si="313"/>
        <v>8.5950000000000006</v>
      </c>
      <c r="CJ170" s="1">
        <f t="shared" si="315"/>
        <v>8.3788800000000005</v>
      </c>
      <c r="CK170" s="1">
        <f t="shared" si="317"/>
        <v>8.1292800000000014</v>
      </c>
      <c r="CL170" s="1">
        <f t="shared" si="319"/>
        <v>7.9040500000000007</v>
      </c>
      <c r="CM170" s="1">
        <f t="shared" si="321"/>
        <v>7.6653500000000001</v>
      </c>
      <c r="CN170" s="1">
        <f t="shared" si="323"/>
        <v>7.4382000000000001</v>
      </c>
      <c r="CO170" s="1">
        <f t="shared" si="325"/>
        <v>7.2523799999999996</v>
      </c>
      <c r="CP170" s="1">
        <f t="shared" si="327"/>
        <v>7.03566</v>
      </c>
      <c r="CQ170" s="1">
        <f t="shared" si="329"/>
        <v>6.8580699999999997</v>
      </c>
      <c r="CR170" s="1">
        <f t="shared" si="331"/>
        <v>6.6519000000000004</v>
      </c>
      <c r="CS170" s="1">
        <f t="shared" si="333"/>
        <v>6.4701000000000004</v>
      </c>
      <c r="CT170" s="1">
        <f t="shared" si="335"/>
        <v>6.2751000000000001</v>
      </c>
      <c r="CU170" s="1">
        <f t="shared" si="337"/>
        <v>6.0879000000000003</v>
      </c>
      <c r="CV170" s="1">
        <f t="shared" si="339"/>
        <v>5.9803000000000006</v>
      </c>
      <c r="CW170" s="1">
        <f t="shared" si="341"/>
        <v>5.8025500000000001</v>
      </c>
      <c r="CX170" s="1">
        <f t="shared" si="343"/>
        <v>5.6287500000000001</v>
      </c>
      <c r="CY170" s="1">
        <f t="shared" si="345"/>
        <v>5.4865400000000006</v>
      </c>
      <c r="CZ170" s="1">
        <f t="shared" ref="CZ170:CZ201" si="347">13.4*C70</f>
        <v>5.3198000000000008</v>
      </c>
    </row>
    <row r="171" spans="60:104" x14ac:dyDescent="0.25">
      <c r="BR171" s="1">
        <f t="shared" si="342"/>
        <v>12.7502</v>
      </c>
      <c r="BS171" s="1">
        <f t="shared" si="344"/>
        <v>12.7502</v>
      </c>
      <c r="BT171" s="1">
        <f t="shared" si="346"/>
        <v>12.922499999999999</v>
      </c>
      <c r="BU171" s="1">
        <f t="shared" ref="BU171:BU202" si="348">34.46*C102</f>
        <v>12.922499999999999</v>
      </c>
      <c r="BV171" s="1">
        <f t="shared" si="287"/>
        <v>12.536249999999999</v>
      </c>
      <c r="BW171" s="1">
        <f t="shared" si="289"/>
        <v>12.319600000000001</v>
      </c>
      <c r="BX171" s="1">
        <f t="shared" si="291"/>
        <v>11.951000000000001</v>
      </c>
      <c r="BY171" s="1">
        <f t="shared" si="293"/>
        <v>11.5938</v>
      </c>
      <c r="BZ171" s="1">
        <f t="shared" si="295"/>
        <v>11.21461</v>
      </c>
      <c r="CA171" s="1">
        <f t="shared" si="297"/>
        <v>10.8773</v>
      </c>
      <c r="CB171" s="1">
        <f t="shared" si="299"/>
        <v>10.551360000000001</v>
      </c>
      <c r="CC171" s="1">
        <f t="shared" si="301"/>
        <v>10.125</v>
      </c>
      <c r="CD171" s="1">
        <f t="shared" si="303"/>
        <v>9.8249999999999993</v>
      </c>
      <c r="CE171" s="1">
        <f t="shared" si="305"/>
        <v>9.5287500000000005</v>
      </c>
      <c r="CF171" s="1">
        <f t="shared" si="307"/>
        <v>9.3177000000000003</v>
      </c>
      <c r="CG171" s="1">
        <f t="shared" si="309"/>
        <v>9.0858000000000008</v>
      </c>
      <c r="CH171" s="1">
        <f t="shared" si="311"/>
        <v>8.8122000000000007</v>
      </c>
      <c r="CI171" s="1">
        <f t="shared" si="313"/>
        <v>8.5950000000000006</v>
      </c>
      <c r="CJ171" s="1">
        <f t="shared" si="315"/>
        <v>8.3352400000000006</v>
      </c>
      <c r="CK171" s="1">
        <f t="shared" si="317"/>
        <v>8.1292800000000014</v>
      </c>
      <c r="CL171" s="1">
        <f t="shared" si="319"/>
        <v>7.8835200000000007</v>
      </c>
      <c r="CM171" s="1">
        <f t="shared" si="321"/>
        <v>7.6653500000000001</v>
      </c>
      <c r="CN171" s="1">
        <f t="shared" si="323"/>
        <v>7.4382000000000001</v>
      </c>
      <c r="CO171" s="1">
        <f t="shared" si="325"/>
        <v>7.2148999999999992</v>
      </c>
      <c r="CP171" s="1">
        <f t="shared" si="327"/>
        <v>7.03566</v>
      </c>
      <c r="CQ171" s="1">
        <f t="shared" si="329"/>
        <v>6.8228099999999996</v>
      </c>
      <c r="CR171" s="1">
        <f t="shared" si="331"/>
        <v>6.6519000000000004</v>
      </c>
      <c r="CS171" s="1">
        <f t="shared" si="333"/>
        <v>6.4535100000000005</v>
      </c>
      <c r="CT171" s="1">
        <f t="shared" si="335"/>
        <v>6.2751000000000001</v>
      </c>
      <c r="CU171" s="1">
        <f t="shared" si="337"/>
        <v>6.0879000000000003</v>
      </c>
      <c r="CV171" s="1">
        <f t="shared" si="339"/>
        <v>5.9046000000000003</v>
      </c>
      <c r="CW171" s="1">
        <f t="shared" si="341"/>
        <v>5.8025500000000001</v>
      </c>
      <c r="CX171" s="1">
        <f t="shared" si="343"/>
        <v>5.6287500000000001</v>
      </c>
      <c r="CY171" s="1">
        <f t="shared" si="345"/>
        <v>5.4589000000000008</v>
      </c>
      <c r="CZ171" s="1">
        <f t="shared" si="347"/>
        <v>5.3198000000000008</v>
      </c>
    </row>
    <row r="172" spans="60:104" x14ac:dyDescent="0.25">
      <c r="BS172" s="1">
        <f t="shared" si="344"/>
        <v>12.7502</v>
      </c>
      <c r="BT172" s="1">
        <f t="shared" si="346"/>
        <v>12.7502</v>
      </c>
      <c r="BU172" s="1">
        <f t="shared" si="348"/>
        <v>12.922499999999999</v>
      </c>
      <c r="BV172" s="1">
        <f t="shared" ref="BV172:BV203" si="349">33.43*C102</f>
        <v>12.536249999999999</v>
      </c>
      <c r="BW172" s="1">
        <f t="shared" si="289"/>
        <v>12.157500000000001</v>
      </c>
      <c r="BX172" s="1">
        <f t="shared" si="291"/>
        <v>11.951000000000001</v>
      </c>
      <c r="BY172" s="1">
        <f t="shared" si="293"/>
        <v>11.5938</v>
      </c>
      <c r="BZ172" s="1">
        <f t="shared" si="295"/>
        <v>11.244199999999999</v>
      </c>
      <c r="CA172" s="1">
        <f t="shared" si="297"/>
        <v>10.8773</v>
      </c>
      <c r="CB172" s="1">
        <f t="shared" si="299"/>
        <v>10.551360000000001</v>
      </c>
      <c r="CC172" s="1">
        <f t="shared" si="301"/>
        <v>10.233000000000001</v>
      </c>
      <c r="CD172" s="1">
        <f t="shared" si="303"/>
        <v>9.8249999999999993</v>
      </c>
      <c r="CE172" s="1">
        <f t="shared" si="305"/>
        <v>9.5287500000000005</v>
      </c>
      <c r="CF172" s="1">
        <f t="shared" si="307"/>
        <v>9.2437499999999986</v>
      </c>
      <c r="CG172" s="1">
        <f t="shared" si="309"/>
        <v>9.0379799999999992</v>
      </c>
      <c r="CH172" s="1">
        <f t="shared" si="311"/>
        <v>8.8122000000000007</v>
      </c>
      <c r="CI172" s="1">
        <f t="shared" si="313"/>
        <v>8.5500000000000007</v>
      </c>
      <c r="CJ172" s="1">
        <f t="shared" si="315"/>
        <v>8.3352400000000006</v>
      </c>
      <c r="CK172" s="1">
        <f t="shared" si="317"/>
        <v>8.0869400000000002</v>
      </c>
      <c r="CL172" s="1">
        <f t="shared" si="319"/>
        <v>7.8835200000000007</v>
      </c>
      <c r="CM172" s="1">
        <f t="shared" si="321"/>
        <v>7.6454399999999998</v>
      </c>
      <c r="CN172" s="1">
        <f t="shared" si="323"/>
        <v>7.4382000000000001</v>
      </c>
      <c r="CO172" s="1">
        <f t="shared" si="325"/>
        <v>7.2148999999999992</v>
      </c>
      <c r="CP172" s="1">
        <f t="shared" si="327"/>
        <v>6.9992999999999999</v>
      </c>
      <c r="CQ172" s="1">
        <f t="shared" si="329"/>
        <v>6.8228099999999996</v>
      </c>
      <c r="CR172" s="1">
        <f t="shared" si="331"/>
        <v>6.617700000000001</v>
      </c>
      <c r="CS172" s="1">
        <f t="shared" si="333"/>
        <v>6.4535100000000005</v>
      </c>
      <c r="CT172" s="1">
        <f t="shared" si="335"/>
        <v>6.25901</v>
      </c>
      <c r="CU172" s="1">
        <f t="shared" si="337"/>
        <v>6.0879000000000003</v>
      </c>
      <c r="CV172" s="1">
        <f t="shared" si="339"/>
        <v>5.9046000000000003</v>
      </c>
      <c r="CW172" s="1">
        <f t="shared" si="341"/>
        <v>5.7290999999999999</v>
      </c>
      <c r="CX172" s="1">
        <f t="shared" si="343"/>
        <v>5.6287500000000001</v>
      </c>
      <c r="CY172" s="1">
        <f t="shared" si="345"/>
        <v>5.4589000000000008</v>
      </c>
      <c r="CZ172" s="1">
        <f t="shared" si="347"/>
        <v>5.2930000000000001</v>
      </c>
    </row>
    <row r="173" spans="60:104" x14ac:dyDescent="0.25">
      <c r="BT173" s="1">
        <f t="shared" si="346"/>
        <v>12.7502</v>
      </c>
      <c r="BU173" s="1">
        <f t="shared" si="348"/>
        <v>12.7502</v>
      </c>
      <c r="BV173" s="1">
        <f t="shared" si="349"/>
        <v>12.536249999999999</v>
      </c>
      <c r="BW173" s="1">
        <f t="shared" ref="BW173:BW204" si="350">32.42*C102</f>
        <v>12.157500000000001</v>
      </c>
      <c r="BX173" s="1">
        <f t="shared" si="291"/>
        <v>11.793749999999999</v>
      </c>
      <c r="BY173" s="1">
        <f t="shared" si="293"/>
        <v>11.5938</v>
      </c>
      <c r="BZ173" s="1">
        <f t="shared" si="295"/>
        <v>11.244199999999999</v>
      </c>
      <c r="CA173" s="1">
        <f t="shared" si="297"/>
        <v>10.906000000000001</v>
      </c>
      <c r="CB173" s="1">
        <f t="shared" si="299"/>
        <v>10.551360000000001</v>
      </c>
      <c r="CC173" s="1">
        <f t="shared" si="301"/>
        <v>10.233000000000001</v>
      </c>
      <c r="CD173" s="1">
        <f t="shared" si="303"/>
        <v>9.9298000000000002</v>
      </c>
      <c r="CE173" s="1">
        <f t="shared" si="305"/>
        <v>9.5287500000000005</v>
      </c>
      <c r="CF173" s="1">
        <f t="shared" si="307"/>
        <v>9.2437499999999986</v>
      </c>
      <c r="CG173" s="1">
        <f t="shared" si="309"/>
        <v>8.9662500000000005</v>
      </c>
      <c r="CH173" s="1">
        <f t="shared" si="311"/>
        <v>8.7658199999999997</v>
      </c>
      <c r="CI173" s="1">
        <f t="shared" si="313"/>
        <v>8.5500000000000007</v>
      </c>
      <c r="CJ173" s="1">
        <f t="shared" si="315"/>
        <v>8.2916000000000007</v>
      </c>
      <c r="CK173" s="1">
        <f t="shared" si="317"/>
        <v>8.0869400000000002</v>
      </c>
      <c r="CL173" s="1">
        <f t="shared" si="319"/>
        <v>7.8424600000000009</v>
      </c>
      <c r="CM173" s="1">
        <f t="shared" si="321"/>
        <v>7.6454399999999998</v>
      </c>
      <c r="CN173" s="1">
        <f t="shared" si="323"/>
        <v>7.4188800000000006</v>
      </c>
      <c r="CO173" s="1">
        <f t="shared" si="325"/>
        <v>7.2148999999999992</v>
      </c>
      <c r="CP173" s="1">
        <f t="shared" si="327"/>
        <v>6.9992999999999999</v>
      </c>
      <c r="CQ173" s="1">
        <f t="shared" si="329"/>
        <v>6.7875499999999995</v>
      </c>
      <c r="CR173" s="1">
        <f t="shared" si="331"/>
        <v>6.617700000000001</v>
      </c>
      <c r="CS173" s="1">
        <f t="shared" si="333"/>
        <v>6.4203299999999999</v>
      </c>
      <c r="CT173" s="1">
        <f t="shared" si="335"/>
        <v>6.25901</v>
      </c>
      <c r="CU173" s="1">
        <f t="shared" si="337"/>
        <v>6.0722899999999997</v>
      </c>
      <c r="CV173" s="1">
        <f t="shared" si="339"/>
        <v>5.9046000000000003</v>
      </c>
      <c r="CW173" s="1">
        <f t="shared" si="341"/>
        <v>5.7290999999999999</v>
      </c>
      <c r="CX173" s="1">
        <f t="shared" si="343"/>
        <v>5.5575000000000001</v>
      </c>
      <c r="CY173" s="1">
        <f t="shared" si="345"/>
        <v>5.4589000000000008</v>
      </c>
      <c r="CZ173" s="1">
        <f t="shared" si="347"/>
        <v>5.2930000000000001</v>
      </c>
    </row>
    <row r="174" spans="60:104" x14ac:dyDescent="0.25">
      <c r="BU174" s="1">
        <f t="shared" si="348"/>
        <v>12.7502</v>
      </c>
      <c r="BV174" s="1">
        <f t="shared" si="349"/>
        <v>12.3691</v>
      </c>
      <c r="BW174" s="1">
        <f t="shared" si="350"/>
        <v>12.157500000000001</v>
      </c>
      <c r="BX174" s="1">
        <f t="shared" ref="BX174:BX205" si="351">31.45*C102</f>
        <v>11.793749999999999</v>
      </c>
      <c r="BY174" s="1">
        <f t="shared" si="293"/>
        <v>11.44125</v>
      </c>
      <c r="BZ174" s="1">
        <f t="shared" si="295"/>
        <v>11.244199999999999</v>
      </c>
      <c r="CA174" s="1">
        <f t="shared" si="297"/>
        <v>10.906000000000001</v>
      </c>
      <c r="CB174" s="1">
        <f t="shared" si="299"/>
        <v>10.5792</v>
      </c>
      <c r="CC174" s="1">
        <f t="shared" si="301"/>
        <v>10.233000000000001</v>
      </c>
      <c r="CD174" s="1">
        <f t="shared" si="303"/>
        <v>9.9298000000000002</v>
      </c>
      <c r="CE174" s="1">
        <f t="shared" si="305"/>
        <v>9.6303900000000002</v>
      </c>
      <c r="CF174" s="1">
        <f t="shared" si="307"/>
        <v>9.2437499999999986</v>
      </c>
      <c r="CG174" s="1">
        <f t="shared" si="309"/>
        <v>8.9662500000000005</v>
      </c>
      <c r="CH174" s="1">
        <f t="shared" si="311"/>
        <v>8.6962500000000009</v>
      </c>
      <c r="CI174" s="1">
        <f t="shared" si="313"/>
        <v>8.5050000000000008</v>
      </c>
      <c r="CJ174" s="1">
        <f t="shared" si="315"/>
        <v>8.2916000000000007</v>
      </c>
      <c r="CK174" s="1">
        <f t="shared" si="317"/>
        <v>8.0446000000000009</v>
      </c>
      <c r="CL174" s="1">
        <f t="shared" si="319"/>
        <v>7.8424600000000009</v>
      </c>
      <c r="CM174" s="1">
        <f t="shared" si="321"/>
        <v>7.60562</v>
      </c>
      <c r="CN174" s="1">
        <f t="shared" si="323"/>
        <v>7.4188800000000006</v>
      </c>
      <c r="CO174" s="1">
        <f t="shared" si="325"/>
        <v>7.1961599999999999</v>
      </c>
      <c r="CP174" s="1">
        <f t="shared" si="327"/>
        <v>6.9992999999999999</v>
      </c>
      <c r="CQ174" s="1">
        <f t="shared" si="329"/>
        <v>6.7875499999999995</v>
      </c>
      <c r="CR174" s="1">
        <f t="shared" si="331"/>
        <v>6.5835000000000008</v>
      </c>
      <c r="CS174" s="1">
        <f t="shared" si="333"/>
        <v>6.4203299999999999</v>
      </c>
      <c r="CT174" s="1">
        <f t="shared" si="335"/>
        <v>6.2268300000000005</v>
      </c>
      <c r="CU174" s="1">
        <f t="shared" si="337"/>
        <v>6.0722899999999997</v>
      </c>
      <c r="CV174" s="1">
        <f t="shared" si="339"/>
        <v>5.8894600000000006</v>
      </c>
      <c r="CW174" s="1">
        <f t="shared" si="341"/>
        <v>5.7290999999999999</v>
      </c>
      <c r="CX174" s="1">
        <f t="shared" si="343"/>
        <v>5.5575000000000001</v>
      </c>
      <c r="CY174" s="1">
        <f t="shared" si="345"/>
        <v>5.3898000000000001</v>
      </c>
      <c r="CZ174" s="1">
        <f t="shared" si="347"/>
        <v>5.2930000000000001</v>
      </c>
    </row>
    <row r="175" spans="60:104" x14ac:dyDescent="0.25">
      <c r="BV175" s="1">
        <f t="shared" si="349"/>
        <v>12.3691</v>
      </c>
      <c r="BW175" s="1">
        <f t="shared" si="350"/>
        <v>11.9954</v>
      </c>
      <c r="BX175" s="1">
        <f t="shared" si="351"/>
        <v>11.793749999999999</v>
      </c>
      <c r="BY175" s="1">
        <f t="shared" ref="BY175:BY206" si="352">30.51*C102</f>
        <v>11.44125</v>
      </c>
      <c r="BZ175" s="1">
        <f t="shared" si="295"/>
        <v>11.09625</v>
      </c>
      <c r="CA175" s="1">
        <f t="shared" si="297"/>
        <v>10.906000000000001</v>
      </c>
      <c r="CB175" s="1">
        <f t="shared" si="299"/>
        <v>10.5792</v>
      </c>
      <c r="CC175" s="1">
        <f t="shared" si="301"/>
        <v>10.26</v>
      </c>
      <c r="CD175" s="1">
        <f t="shared" si="303"/>
        <v>9.9298000000000002</v>
      </c>
      <c r="CE175" s="1">
        <f t="shared" si="305"/>
        <v>9.6303900000000002</v>
      </c>
      <c r="CF175" s="1">
        <f t="shared" si="307"/>
        <v>9.3423499999999997</v>
      </c>
      <c r="CG175" s="1">
        <f t="shared" si="309"/>
        <v>8.9662500000000005</v>
      </c>
      <c r="CH175" s="1">
        <f t="shared" si="311"/>
        <v>8.6962500000000009</v>
      </c>
      <c r="CI175" s="1">
        <f t="shared" si="313"/>
        <v>8.4375</v>
      </c>
      <c r="CJ175" s="1">
        <f t="shared" si="315"/>
        <v>8.2479600000000008</v>
      </c>
      <c r="CK175" s="1">
        <f t="shared" si="317"/>
        <v>8.0446000000000009</v>
      </c>
      <c r="CL175" s="1">
        <f t="shared" si="319"/>
        <v>7.8014000000000001</v>
      </c>
      <c r="CM175" s="1">
        <f t="shared" si="321"/>
        <v>7.60562</v>
      </c>
      <c r="CN175" s="1">
        <f t="shared" si="323"/>
        <v>7.3802400000000006</v>
      </c>
      <c r="CO175" s="1">
        <f t="shared" si="325"/>
        <v>7.1961599999999999</v>
      </c>
      <c r="CP175" s="1">
        <f t="shared" si="327"/>
        <v>6.9811199999999998</v>
      </c>
      <c r="CQ175" s="1">
        <f t="shared" si="329"/>
        <v>6.7875499999999995</v>
      </c>
      <c r="CR175" s="1">
        <f t="shared" si="331"/>
        <v>6.5835000000000008</v>
      </c>
      <c r="CS175" s="1">
        <f t="shared" si="333"/>
        <v>6.3871500000000001</v>
      </c>
      <c r="CT175" s="1">
        <f t="shared" si="335"/>
        <v>6.2268300000000005</v>
      </c>
      <c r="CU175" s="1">
        <f t="shared" si="337"/>
        <v>6.0410700000000004</v>
      </c>
      <c r="CV175" s="1">
        <f t="shared" si="339"/>
        <v>5.8894600000000006</v>
      </c>
      <c r="CW175" s="1">
        <f t="shared" si="341"/>
        <v>5.71441</v>
      </c>
      <c r="CX175" s="1">
        <f t="shared" si="343"/>
        <v>5.5575000000000001</v>
      </c>
      <c r="CY175" s="1">
        <f t="shared" si="345"/>
        <v>5.3898000000000001</v>
      </c>
      <c r="CZ175" s="1">
        <f t="shared" si="347"/>
        <v>5.226</v>
      </c>
    </row>
    <row r="176" spans="60:104" x14ac:dyDescent="0.25">
      <c r="BW176" s="1">
        <f t="shared" si="350"/>
        <v>11.9954</v>
      </c>
      <c r="BX176" s="1">
        <f t="shared" si="351"/>
        <v>11.6365</v>
      </c>
      <c r="BY176" s="1">
        <f t="shared" si="352"/>
        <v>11.44125</v>
      </c>
      <c r="BZ176" s="1">
        <f t="shared" ref="BZ176:BZ207" si="353">29.59*C102</f>
        <v>11.09625</v>
      </c>
      <c r="CA176" s="1">
        <f t="shared" si="297"/>
        <v>10.762499999999999</v>
      </c>
      <c r="CB176" s="1">
        <f t="shared" si="299"/>
        <v>10.5792</v>
      </c>
      <c r="CC176" s="1">
        <f t="shared" si="301"/>
        <v>10.26</v>
      </c>
      <c r="CD176" s="1">
        <f t="shared" si="303"/>
        <v>9.9559999999999995</v>
      </c>
      <c r="CE176" s="1">
        <f t="shared" si="305"/>
        <v>9.6303900000000002</v>
      </c>
      <c r="CF176" s="1">
        <f t="shared" si="307"/>
        <v>9.3423499999999997</v>
      </c>
      <c r="CG176" s="1">
        <f t="shared" si="309"/>
        <v>9.06189</v>
      </c>
      <c r="CH176" s="1">
        <f t="shared" si="311"/>
        <v>8.6962500000000009</v>
      </c>
      <c r="CI176" s="1">
        <f t="shared" si="313"/>
        <v>8.4375</v>
      </c>
      <c r="CJ176" s="1">
        <f t="shared" si="315"/>
        <v>8.182500000000001</v>
      </c>
      <c r="CK176" s="1">
        <f t="shared" si="317"/>
        <v>8.0022600000000015</v>
      </c>
      <c r="CL176" s="1">
        <f t="shared" si="319"/>
        <v>7.8014000000000001</v>
      </c>
      <c r="CM176" s="1">
        <f t="shared" si="321"/>
        <v>7.5658000000000003</v>
      </c>
      <c r="CN176" s="1">
        <f t="shared" si="323"/>
        <v>7.3802400000000006</v>
      </c>
      <c r="CO176" s="1">
        <f t="shared" si="325"/>
        <v>7.1586799999999995</v>
      </c>
      <c r="CP176" s="1">
        <f t="shared" si="327"/>
        <v>6.9811199999999998</v>
      </c>
      <c r="CQ176" s="1">
        <f t="shared" si="329"/>
        <v>6.7699199999999999</v>
      </c>
      <c r="CR176" s="1">
        <f t="shared" si="331"/>
        <v>6.5835000000000008</v>
      </c>
      <c r="CS176" s="1">
        <f t="shared" si="333"/>
        <v>6.3871500000000001</v>
      </c>
      <c r="CT176" s="1">
        <f t="shared" si="335"/>
        <v>6.1946500000000002</v>
      </c>
      <c r="CU176" s="1">
        <f t="shared" si="337"/>
        <v>6.0410700000000004</v>
      </c>
      <c r="CV176" s="1">
        <f t="shared" si="339"/>
        <v>5.8591800000000003</v>
      </c>
      <c r="CW176" s="1">
        <f t="shared" si="341"/>
        <v>5.71441</v>
      </c>
      <c r="CX176" s="1">
        <f t="shared" si="343"/>
        <v>5.5432500000000005</v>
      </c>
      <c r="CY176" s="1">
        <f t="shared" si="345"/>
        <v>5.3898000000000001</v>
      </c>
      <c r="CZ176" s="1">
        <f t="shared" si="347"/>
        <v>5.226</v>
      </c>
    </row>
    <row r="177" spans="76:104" x14ac:dyDescent="0.25">
      <c r="BX177" s="1">
        <f t="shared" si="351"/>
        <v>11.6365</v>
      </c>
      <c r="BY177" s="1">
        <f t="shared" si="352"/>
        <v>11.2887</v>
      </c>
      <c r="BZ177" s="1">
        <f t="shared" si="353"/>
        <v>11.09625</v>
      </c>
      <c r="CA177" s="1">
        <f t="shared" ref="CA177:CA208" si="354">28.7*C102</f>
        <v>10.762499999999999</v>
      </c>
      <c r="CB177" s="1">
        <f t="shared" si="299"/>
        <v>10.44</v>
      </c>
      <c r="CC177" s="1">
        <f t="shared" si="301"/>
        <v>10.26</v>
      </c>
      <c r="CD177" s="1">
        <f t="shared" si="303"/>
        <v>9.9559999999999995</v>
      </c>
      <c r="CE177" s="1">
        <f t="shared" si="305"/>
        <v>9.655800000000001</v>
      </c>
      <c r="CF177" s="1">
        <f t="shared" si="307"/>
        <v>9.3423499999999997</v>
      </c>
      <c r="CG177" s="1">
        <f t="shared" si="309"/>
        <v>9.06189</v>
      </c>
      <c r="CH177" s="1">
        <f t="shared" si="311"/>
        <v>8.7890100000000011</v>
      </c>
      <c r="CI177" s="1">
        <f t="shared" si="313"/>
        <v>8.4375</v>
      </c>
      <c r="CJ177" s="1">
        <f t="shared" si="315"/>
        <v>8.182500000000001</v>
      </c>
      <c r="CK177" s="1">
        <f t="shared" si="317"/>
        <v>7.9387500000000006</v>
      </c>
      <c r="CL177" s="1">
        <f t="shared" si="319"/>
        <v>7.7603400000000002</v>
      </c>
      <c r="CM177" s="1">
        <f t="shared" si="321"/>
        <v>7.5658000000000003</v>
      </c>
      <c r="CN177" s="1">
        <f t="shared" si="323"/>
        <v>7.3416000000000006</v>
      </c>
      <c r="CO177" s="1">
        <f t="shared" si="325"/>
        <v>7.1586799999999995</v>
      </c>
      <c r="CP177" s="1">
        <f t="shared" si="327"/>
        <v>6.9447599999999996</v>
      </c>
      <c r="CQ177" s="1">
        <f t="shared" si="329"/>
        <v>6.7699199999999999</v>
      </c>
      <c r="CR177" s="1">
        <f t="shared" si="331"/>
        <v>6.5664000000000007</v>
      </c>
      <c r="CS177" s="1">
        <f t="shared" si="333"/>
        <v>6.3871500000000001</v>
      </c>
      <c r="CT177" s="1">
        <f t="shared" si="335"/>
        <v>6.1946500000000002</v>
      </c>
      <c r="CU177" s="1">
        <f t="shared" si="337"/>
        <v>6.0098500000000001</v>
      </c>
      <c r="CV177" s="1">
        <f t="shared" si="339"/>
        <v>5.8591800000000003</v>
      </c>
      <c r="CW177" s="1">
        <f t="shared" si="341"/>
        <v>5.6850300000000002</v>
      </c>
      <c r="CX177" s="1">
        <f t="shared" si="343"/>
        <v>5.5432500000000005</v>
      </c>
      <c r="CY177" s="1">
        <f t="shared" si="345"/>
        <v>5.3759800000000002</v>
      </c>
      <c r="CZ177" s="1">
        <f t="shared" si="347"/>
        <v>5.226</v>
      </c>
    </row>
    <row r="178" spans="76:104" x14ac:dyDescent="0.25">
      <c r="BY178" s="1">
        <f t="shared" si="352"/>
        <v>11.2887</v>
      </c>
      <c r="BZ178" s="1">
        <f t="shared" si="353"/>
        <v>10.9483</v>
      </c>
      <c r="CA178" s="1">
        <f t="shared" si="354"/>
        <v>10.762499999999999</v>
      </c>
      <c r="CB178" s="1">
        <f t="shared" ref="CB178:CB209" si="355">27.84*C102</f>
        <v>10.44</v>
      </c>
      <c r="CC178" s="1">
        <f t="shared" si="301"/>
        <v>10.125</v>
      </c>
      <c r="CD178" s="1">
        <f t="shared" si="303"/>
        <v>9.9559999999999995</v>
      </c>
      <c r="CE178" s="1">
        <f t="shared" si="305"/>
        <v>9.655800000000001</v>
      </c>
      <c r="CF178" s="1">
        <f t="shared" si="307"/>
        <v>9.3669999999999991</v>
      </c>
      <c r="CG178" s="1">
        <f t="shared" si="309"/>
        <v>9.06189</v>
      </c>
      <c r="CH178" s="1">
        <f t="shared" si="311"/>
        <v>8.7890100000000011</v>
      </c>
      <c r="CI178" s="1">
        <f t="shared" si="313"/>
        <v>8.5274999999999999</v>
      </c>
      <c r="CJ178" s="1">
        <f t="shared" si="315"/>
        <v>8.182500000000001</v>
      </c>
      <c r="CK178" s="1">
        <f t="shared" si="317"/>
        <v>7.9387500000000006</v>
      </c>
      <c r="CL178" s="1">
        <f t="shared" si="319"/>
        <v>7.6987500000000004</v>
      </c>
      <c r="CM178" s="1">
        <f t="shared" si="321"/>
        <v>7.5259799999999997</v>
      </c>
      <c r="CN178" s="1">
        <f t="shared" si="323"/>
        <v>7.3416000000000006</v>
      </c>
      <c r="CO178" s="1">
        <f t="shared" si="325"/>
        <v>7.1211999999999991</v>
      </c>
      <c r="CP178" s="1">
        <f t="shared" si="327"/>
        <v>6.9447599999999996</v>
      </c>
      <c r="CQ178" s="1">
        <f t="shared" si="329"/>
        <v>6.7346599999999999</v>
      </c>
      <c r="CR178" s="1">
        <f t="shared" si="331"/>
        <v>6.5664000000000007</v>
      </c>
      <c r="CS178" s="1">
        <f t="shared" si="333"/>
        <v>6.3705600000000002</v>
      </c>
      <c r="CT178" s="1">
        <f t="shared" si="335"/>
        <v>6.1946500000000002</v>
      </c>
      <c r="CU178" s="1">
        <f t="shared" si="337"/>
        <v>6.0098500000000001</v>
      </c>
      <c r="CV178" s="1">
        <f t="shared" si="339"/>
        <v>5.8289</v>
      </c>
      <c r="CW178" s="1">
        <f t="shared" si="341"/>
        <v>5.6850300000000002</v>
      </c>
      <c r="CX178" s="1">
        <f t="shared" si="343"/>
        <v>5.5147500000000003</v>
      </c>
      <c r="CY178" s="1">
        <f t="shared" si="345"/>
        <v>5.3759800000000002</v>
      </c>
      <c r="CZ178" s="1">
        <f t="shared" si="347"/>
        <v>5.2126000000000001</v>
      </c>
    </row>
    <row r="179" spans="76:104" x14ac:dyDescent="0.25">
      <c r="BZ179" s="1">
        <f t="shared" si="353"/>
        <v>10.9483</v>
      </c>
      <c r="CA179" s="1">
        <f t="shared" si="354"/>
        <v>10.619</v>
      </c>
      <c r="CB179" s="1">
        <f t="shared" si="355"/>
        <v>10.44</v>
      </c>
      <c r="CC179" s="1">
        <f t="shared" ref="CC179:CC210" si="356">27*C102</f>
        <v>10.125</v>
      </c>
      <c r="CD179" s="1">
        <f t="shared" si="303"/>
        <v>9.8249999999999993</v>
      </c>
      <c r="CE179" s="1">
        <f t="shared" si="305"/>
        <v>9.655800000000001</v>
      </c>
      <c r="CF179" s="1">
        <f t="shared" si="307"/>
        <v>9.3669999999999991</v>
      </c>
      <c r="CG179" s="1">
        <f t="shared" si="309"/>
        <v>9.0858000000000008</v>
      </c>
      <c r="CH179" s="1">
        <f t="shared" si="311"/>
        <v>8.7890100000000011</v>
      </c>
      <c r="CI179" s="1">
        <f t="shared" si="313"/>
        <v>8.5274999999999999</v>
      </c>
      <c r="CJ179" s="1">
        <f t="shared" si="315"/>
        <v>8.2697800000000008</v>
      </c>
      <c r="CK179" s="1">
        <f t="shared" si="317"/>
        <v>7.9387500000000006</v>
      </c>
      <c r="CL179" s="1">
        <f t="shared" si="319"/>
        <v>7.6987500000000004</v>
      </c>
      <c r="CM179" s="1">
        <f t="shared" si="321"/>
        <v>7.4662500000000005</v>
      </c>
      <c r="CN179" s="1">
        <f t="shared" si="323"/>
        <v>7.3029600000000006</v>
      </c>
      <c r="CO179" s="1">
        <f t="shared" si="325"/>
        <v>7.1211999999999991</v>
      </c>
      <c r="CP179" s="1">
        <f t="shared" si="327"/>
        <v>6.9084000000000003</v>
      </c>
      <c r="CQ179" s="1">
        <f t="shared" si="329"/>
        <v>6.7346599999999999</v>
      </c>
      <c r="CR179" s="1">
        <f t="shared" si="331"/>
        <v>6.5322000000000005</v>
      </c>
      <c r="CS179" s="1">
        <f t="shared" si="333"/>
        <v>6.3705600000000002</v>
      </c>
      <c r="CT179" s="1">
        <f t="shared" si="335"/>
        <v>6.1785600000000001</v>
      </c>
      <c r="CU179" s="1">
        <f t="shared" si="337"/>
        <v>6.0098500000000001</v>
      </c>
      <c r="CV179" s="1">
        <f t="shared" si="339"/>
        <v>5.8289</v>
      </c>
      <c r="CW179" s="1">
        <f t="shared" si="341"/>
        <v>5.6556499999999996</v>
      </c>
      <c r="CX179" s="1">
        <f t="shared" si="343"/>
        <v>5.5147500000000003</v>
      </c>
      <c r="CY179" s="1">
        <f t="shared" si="345"/>
        <v>5.3483400000000003</v>
      </c>
      <c r="CZ179" s="1">
        <f t="shared" si="347"/>
        <v>5.2126000000000001</v>
      </c>
    </row>
    <row r="180" spans="76:104" x14ac:dyDescent="0.25">
      <c r="CA180" s="1">
        <f t="shared" si="354"/>
        <v>10.619</v>
      </c>
      <c r="CB180" s="1">
        <f t="shared" si="355"/>
        <v>10.300800000000001</v>
      </c>
      <c r="CC180" s="1">
        <f t="shared" si="356"/>
        <v>10.125</v>
      </c>
      <c r="CD180" s="1">
        <f t="shared" ref="CD180:CD211" si="357">26.2*C102</f>
        <v>9.8249999999999993</v>
      </c>
      <c r="CE180" s="1">
        <f t="shared" si="305"/>
        <v>9.5287500000000005</v>
      </c>
      <c r="CF180" s="1">
        <f t="shared" si="307"/>
        <v>9.3669999999999991</v>
      </c>
      <c r="CG180" s="1">
        <f t="shared" si="309"/>
        <v>9.0858000000000008</v>
      </c>
      <c r="CH180" s="1">
        <f t="shared" si="311"/>
        <v>8.8122000000000007</v>
      </c>
      <c r="CI180" s="1">
        <f t="shared" si="313"/>
        <v>8.5274999999999999</v>
      </c>
      <c r="CJ180" s="1">
        <f t="shared" si="315"/>
        <v>8.2697800000000008</v>
      </c>
      <c r="CK180" s="1">
        <f t="shared" si="317"/>
        <v>8.0234300000000012</v>
      </c>
      <c r="CL180" s="1">
        <f t="shared" si="319"/>
        <v>7.6987500000000004</v>
      </c>
      <c r="CM180" s="1">
        <f t="shared" si="321"/>
        <v>7.4662500000000005</v>
      </c>
      <c r="CN180" s="1">
        <f t="shared" si="323"/>
        <v>7.2450000000000001</v>
      </c>
      <c r="CO180" s="1">
        <f t="shared" si="325"/>
        <v>7.0837199999999996</v>
      </c>
      <c r="CP180" s="1">
        <f t="shared" si="327"/>
        <v>6.9084000000000003</v>
      </c>
      <c r="CQ180" s="1">
        <f t="shared" si="329"/>
        <v>6.6993999999999998</v>
      </c>
      <c r="CR180" s="1">
        <f t="shared" si="331"/>
        <v>6.5322000000000005</v>
      </c>
      <c r="CS180" s="1">
        <f t="shared" si="333"/>
        <v>6.3373800000000005</v>
      </c>
      <c r="CT180" s="1">
        <f t="shared" si="335"/>
        <v>6.1785600000000001</v>
      </c>
      <c r="CU180" s="1">
        <f t="shared" si="337"/>
        <v>5.9942399999999996</v>
      </c>
      <c r="CV180" s="1">
        <f t="shared" si="339"/>
        <v>5.8289</v>
      </c>
      <c r="CW180" s="1">
        <f t="shared" si="341"/>
        <v>5.6556499999999996</v>
      </c>
      <c r="CX180" s="1">
        <f t="shared" si="343"/>
        <v>5.4862500000000001</v>
      </c>
      <c r="CY180" s="1">
        <f t="shared" si="345"/>
        <v>5.3483400000000003</v>
      </c>
      <c r="CZ180" s="1">
        <f t="shared" si="347"/>
        <v>5.1858000000000004</v>
      </c>
    </row>
    <row r="181" spans="76:104" x14ac:dyDescent="0.25">
      <c r="CB181" s="1">
        <f t="shared" si="355"/>
        <v>10.300800000000001</v>
      </c>
      <c r="CC181" s="1">
        <f t="shared" si="356"/>
        <v>9.99</v>
      </c>
      <c r="CD181" s="1">
        <f t="shared" si="357"/>
        <v>9.8249999999999993</v>
      </c>
      <c r="CE181" s="1">
        <f t="shared" ref="CE181:CE212" si="358">25.41*C102</f>
        <v>9.5287500000000005</v>
      </c>
      <c r="CF181" s="1">
        <f t="shared" si="307"/>
        <v>9.2437499999999986</v>
      </c>
      <c r="CG181" s="1">
        <f t="shared" si="309"/>
        <v>9.0858000000000008</v>
      </c>
      <c r="CH181" s="1">
        <f t="shared" si="311"/>
        <v>8.8122000000000007</v>
      </c>
      <c r="CI181" s="1">
        <f t="shared" si="313"/>
        <v>8.5500000000000007</v>
      </c>
      <c r="CJ181" s="1">
        <f t="shared" si="315"/>
        <v>8.2697800000000008</v>
      </c>
      <c r="CK181" s="1">
        <f t="shared" si="317"/>
        <v>8.0234300000000012</v>
      </c>
      <c r="CL181" s="1">
        <f t="shared" si="319"/>
        <v>7.7808700000000002</v>
      </c>
      <c r="CM181" s="1">
        <f t="shared" si="321"/>
        <v>7.4662500000000005</v>
      </c>
      <c r="CN181" s="1">
        <f t="shared" si="323"/>
        <v>7.2450000000000001</v>
      </c>
      <c r="CO181" s="1">
        <f t="shared" si="325"/>
        <v>7.0274999999999999</v>
      </c>
      <c r="CP181" s="1">
        <f t="shared" si="327"/>
        <v>6.8720400000000001</v>
      </c>
      <c r="CQ181" s="1">
        <f t="shared" si="329"/>
        <v>6.6993999999999998</v>
      </c>
      <c r="CR181" s="1">
        <f t="shared" si="331"/>
        <v>6.4980000000000002</v>
      </c>
      <c r="CS181" s="1">
        <f t="shared" si="333"/>
        <v>6.3373800000000005</v>
      </c>
      <c r="CT181" s="1">
        <f t="shared" si="335"/>
        <v>6.1463799999999997</v>
      </c>
      <c r="CU181" s="1">
        <f t="shared" si="337"/>
        <v>5.9942399999999996</v>
      </c>
      <c r="CV181" s="1">
        <f t="shared" si="339"/>
        <v>5.8137600000000003</v>
      </c>
      <c r="CW181" s="1">
        <f t="shared" si="341"/>
        <v>5.6556499999999996</v>
      </c>
      <c r="CX181" s="1">
        <f t="shared" si="343"/>
        <v>5.4862500000000001</v>
      </c>
      <c r="CY181" s="1">
        <f t="shared" si="345"/>
        <v>5.3207000000000004</v>
      </c>
      <c r="CZ181" s="1">
        <f t="shared" si="347"/>
        <v>5.1858000000000004</v>
      </c>
    </row>
    <row r="182" spans="76:104" x14ac:dyDescent="0.25">
      <c r="CC182" s="1">
        <f t="shared" si="356"/>
        <v>9.99</v>
      </c>
      <c r="CD182" s="1">
        <f t="shared" si="357"/>
        <v>9.6939999999999991</v>
      </c>
      <c r="CE182" s="1">
        <f t="shared" si="358"/>
        <v>9.5287500000000005</v>
      </c>
      <c r="CF182" s="1">
        <f t="shared" ref="CF182:CF213" si="359">24.65*C102</f>
        <v>9.2437499999999986</v>
      </c>
      <c r="CG182" s="1">
        <f t="shared" si="309"/>
        <v>8.9662500000000005</v>
      </c>
      <c r="CH182" s="1">
        <f t="shared" si="311"/>
        <v>8.8122000000000007</v>
      </c>
      <c r="CI182" s="1">
        <f t="shared" si="313"/>
        <v>8.5500000000000007</v>
      </c>
      <c r="CJ182" s="1">
        <f t="shared" si="315"/>
        <v>8.2916000000000007</v>
      </c>
      <c r="CK182" s="1">
        <f t="shared" si="317"/>
        <v>8.0234300000000012</v>
      </c>
      <c r="CL182" s="1">
        <f t="shared" si="319"/>
        <v>7.7808700000000002</v>
      </c>
      <c r="CM182" s="1">
        <f t="shared" si="321"/>
        <v>7.54589</v>
      </c>
      <c r="CN182" s="1">
        <f t="shared" si="323"/>
        <v>7.2450000000000001</v>
      </c>
      <c r="CO182" s="1">
        <f t="shared" si="325"/>
        <v>7.0274999999999999</v>
      </c>
      <c r="CP182" s="1">
        <f t="shared" si="327"/>
        <v>6.8174999999999999</v>
      </c>
      <c r="CQ182" s="1">
        <f t="shared" si="329"/>
        <v>6.6641399999999997</v>
      </c>
      <c r="CR182" s="1">
        <f t="shared" si="331"/>
        <v>6.4980000000000002</v>
      </c>
      <c r="CS182" s="1">
        <f t="shared" si="333"/>
        <v>6.3041999999999998</v>
      </c>
      <c r="CT182" s="1">
        <f t="shared" si="335"/>
        <v>6.1463799999999997</v>
      </c>
      <c r="CU182" s="1">
        <f t="shared" si="337"/>
        <v>5.9630200000000002</v>
      </c>
      <c r="CV182" s="1">
        <f t="shared" si="339"/>
        <v>5.8137600000000003</v>
      </c>
      <c r="CW182" s="1">
        <f t="shared" si="341"/>
        <v>5.6409599999999998</v>
      </c>
      <c r="CX182" s="1">
        <f t="shared" si="343"/>
        <v>5.4862500000000001</v>
      </c>
      <c r="CY182" s="1">
        <f t="shared" si="345"/>
        <v>5.3207000000000004</v>
      </c>
      <c r="CZ182" s="1">
        <f t="shared" si="347"/>
        <v>5.1590000000000007</v>
      </c>
    </row>
    <row r="183" spans="76:104" x14ac:dyDescent="0.25">
      <c r="CD183" s="1">
        <f t="shared" si="357"/>
        <v>9.6939999999999991</v>
      </c>
      <c r="CE183" s="1">
        <f t="shared" si="358"/>
        <v>9.4016999999999999</v>
      </c>
      <c r="CF183" s="1">
        <f t="shared" si="359"/>
        <v>9.2437499999999986</v>
      </c>
      <c r="CG183" s="1">
        <f t="shared" ref="CG183:CG214" si="360">23.91*C102</f>
        <v>8.9662500000000005</v>
      </c>
      <c r="CH183" s="1">
        <f t="shared" si="311"/>
        <v>8.6962500000000009</v>
      </c>
      <c r="CI183" s="1">
        <f t="shared" si="313"/>
        <v>8.5500000000000007</v>
      </c>
      <c r="CJ183" s="1">
        <f t="shared" si="315"/>
        <v>8.2916000000000007</v>
      </c>
      <c r="CK183" s="1">
        <f t="shared" si="317"/>
        <v>8.0446000000000009</v>
      </c>
      <c r="CL183" s="1">
        <f t="shared" si="319"/>
        <v>7.7808700000000002</v>
      </c>
      <c r="CM183" s="1">
        <f t="shared" si="321"/>
        <v>7.54589</v>
      </c>
      <c r="CN183" s="1">
        <f t="shared" si="323"/>
        <v>7.3222800000000001</v>
      </c>
      <c r="CO183" s="1">
        <f t="shared" si="325"/>
        <v>7.0274999999999999</v>
      </c>
      <c r="CP183" s="1">
        <f t="shared" si="327"/>
        <v>6.8174999999999999</v>
      </c>
      <c r="CQ183" s="1">
        <f t="shared" si="329"/>
        <v>6.6112500000000001</v>
      </c>
      <c r="CR183" s="1">
        <f t="shared" si="331"/>
        <v>6.4638000000000009</v>
      </c>
      <c r="CS183" s="1">
        <f t="shared" si="333"/>
        <v>6.3041999999999998</v>
      </c>
      <c r="CT183" s="1">
        <f t="shared" si="335"/>
        <v>6.1142000000000003</v>
      </c>
      <c r="CU183" s="1">
        <f t="shared" si="337"/>
        <v>5.9630200000000002</v>
      </c>
      <c r="CV183" s="1">
        <f t="shared" si="339"/>
        <v>5.78348</v>
      </c>
      <c r="CW183" s="1">
        <f t="shared" si="341"/>
        <v>5.6409599999999998</v>
      </c>
      <c r="CX183" s="1">
        <f t="shared" si="343"/>
        <v>5.4720000000000004</v>
      </c>
      <c r="CY183" s="1">
        <f t="shared" si="345"/>
        <v>5.3207000000000004</v>
      </c>
      <c r="CZ183" s="1">
        <f t="shared" si="347"/>
        <v>5.1590000000000007</v>
      </c>
    </row>
    <row r="184" spans="76:104" x14ac:dyDescent="0.25">
      <c r="CE184" s="1">
        <f t="shared" si="358"/>
        <v>9.4016999999999999</v>
      </c>
      <c r="CF184" s="1">
        <f t="shared" si="359"/>
        <v>9.1204999999999998</v>
      </c>
      <c r="CG184" s="1">
        <f t="shared" si="360"/>
        <v>8.9662500000000005</v>
      </c>
      <c r="CH184" s="1">
        <f t="shared" ref="CH184:CH215" si="361">23.19*C102</f>
        <v>8.6962500000000009</v>
      </c>
      <c r="CI184" s="1">
        <f t="shared" si="313"/>
        <v>8.4375</v>
      </c>
      <c r="CJ184" s="1">
        <f t="shared" si="315"/>
        <v>8.2916000000000007</v>
      </c>
      <c r="CK184" s="1">
        <f t="shared" si="317"/>
        <v>8.0446000000000009</v>
      </c>
      <c r="CL184" s="1">
        <f t="shared" si="319"/>
        <v>7.8014000000000001</v>
      </c>
      <c r="CM184" s="1">
        <f t="shared" si="321"/>
        <v>7.54589</v>
      </c>
      <c r="CN184" s="1">
        <f t="shared" si="323"/>
        <v>7.3222800000000001</v>
      </c>
      <c r="CO184" s="1">
        <f t="shared" si="325"/>
        <v>7.1024599999999998</v>
      </c>
      <c r="CP184" s="1">
        <f t="shared" si="327"/>
        <v>6.8174999999999999</v>
      </c>
      <c r="CQ184" s="1">
        <f t="shared" si="329"/>
        <v>6.6112500000000001</v>
      </c>
      <c r="CR184" s="1">
        <f t="shared" si="331"/>
        <v>6.4125000000000005</v>
      </c>
      <c r="CS184" s="1">
        <f t="shared" si="333"/>
        <v>6.27102</v>
      </c>
      <c r="CT184" s="1">
        <f t="shared" si="335"/>
        <v>6.1142000000000003</v>
      </c>
      <c r="CU184" s="1">
        <f t="shared" si="337"/>
        <v>5.9318</v>
      </c>
      <c r="CV184" s="1">
        <f t="shared" si="339"/>
        <v>5.78348</v>
      </c>
      <c r="CW184" s="1">
        <f t="shared" si="341"/>
        <v>5.61158</v>
      </c>
      <c r="CX184" s="1">
        <f t="shared" si="343"/>
        <v>5.4720000000000004</v>
      </c>
      <c r="CY184" s="1">
        <f t="shared" si="345"/>
        <v>5.3068800000000005</v>
      </c>
      <c r="CZ184" s="1">
        <f t="shared" si="347"/>
        <v>5.1590000000000007</v>
      </c>
    </row>
    <row r="185" spans="76:104" x14ac:dyDescent="0.25">
      <c r="CF185" s="1">
        <f t="shared" si="359"/>
        <v>9.1204999999999998</v>
      </c>
      <c r="CG185" s="1">
        <f t="shared" si="360"/>
        <v>8.8467000000000002</v>
      </c>
      <c r="CH185" s="1">
        <f t="shared" si="361"/>
        <v>8.6962500000000009</v>
      </c>
      <c r="CI185" s="1">
        <f t="shared" ref="CI185:CI216" si="362">22.5*C102</f>
        <v>8.4375</v>
      </c>
      <c r="CJ185" s="1">
        <f t="shared" si="315"/>
        <v>8.182500000000001</v>
      </c>
      <c r="CK185" s="1">
        <f t="shared" si="317"/>
        <v>8.0446000000000009</v>
      </c>
      <c r="CL185" s="1">
        <f t="shared" si="319"/>
        <v>7.8014000000000001</v>
      </c>
      <c r="CM185" s="1">
        <f t="shared" si="321"/>
        <v>7.5658000000000003</v>
      </c>
      <c r="CN185" s="1">
        <f t="shared" si="323"/>
        <v>7.3222800000000001</v>
      </c>
      <c r="CO185" s="1">
        <f t="shared" si="325"/>
        <v>7.1024599999999998</v>
      </c>
      <c r="CP185" s="1">
        <f t="shared" si="327"/>
        <v>6.8902200000000002</v>
      </c>
      <c r="CQ185" s="1">
        <f t="shared" si="329"/>
        <v>6.6112500000000001</v>
      </c>
      <c r="CR185" s="1">
        <f t="shared" si="331"/>
        <v>6.4125000000000005</v>
      </c>
      <c r="CS185" s="1">
        <f t="shared" si="333"/>
        <v>6.2212499999999995</v>
      </c>
      <c r="CT185" s="1">
        <f t="shared" si="335"/>
        <v>6.08202</v>
      </c>
      <c r="CU185" s="1">
        <f t="shared" si="337"/>
        <v>5.9318</v>
      </c>
      <c r="CV185" s="1">
        <f t="shared" si="339"/>
        <v>5.7532000000000005</v>
      </c>
      <c r="CW185" s="1">
        <f t="shared" si="341"/>
        <v>5.61158</v>
      </c>
      <c r="CX185" s="1">
        <f t="shared" si="343"/>
        <v>5.4435000000000002</v>
      </c>
      <c r="CY185" s="1">
        <f t="shared" si="345"/>
        <v>5.3068800000000005</v>
      </c>
      <c r="CZ185" s="1">
        <f t="shared" si="347"/>
        <v>5.1456</v>
      </c>
    </row>
    <row r="186" spans="76:104" x14ac:dyDescent="0.25">
      <c r="CG186" s="1">
        <f t="shared" si="360"/>
        <v>8.8467000000000002</v>
      </c>
      <c r="CH186" s="1">
        <f t="shared" si="361"/>
        <v>8.5803000000000011</v>
      </c>
      <c r="CI186" s="1">
        <f t="shared" si="362"/>
        <v>8.4375</v>
      </c>
      <c r="CJ186" s="1">
        <f t="shared" ref="CJ186:CJ217" si="363">21.82*C102</f>
        <v>8.182500000000001</v>
      </c>
      <c r="CK186" s="1">
        <f t="shared" si="317"/>
        <v>7.9387500000000006</v>
      </c>
      <c r="CL186" s="1">
        <f t="shared" si="319"/>
        <v>7.8014000000000001</v>
      </c>
      <c r="CM186" s="1">
        <f t="shared" si="321"/>
        <v>7.5658000000000003</v>
      </c>
      <c r="CN186" s="1">
        <f t="shared" si="323"/>
        <v>7.3416000000000006</v>
      </c>
      <c r="CO186" s="1">
        <f t="shared" si="325"/>
        <v>7.1024599999999998</v>
      </c>
      <c r="CP186" s="1">
        <f t="shared" si="327"/>
        <v>6.8902200000000002</v>
      </c>
      <c r="CQ186" s="1">
        <f t="shared" si="329"/>
        <v>6.6817699999999993</v>
      </c>
      <c r="CR186" s="1">
        <f t="shared" si="331"/>
        <v>6.4125000000000005</v>
      </c>
      <c r="CS186" s="1">
        <f t="shared" si="333"/>
        <v>6.2212499999999995</v>
      </c>
      <c r="CT186" s="1">
        <f t="shared" si="335"/>
        <v>6.0337499999999995</v>
      </c>
      <c r="CU186" s="1">
        <f t="shared" si="337"/>
        <v>5.9005799999999997</v>
      </c>
      <c r="CV186" s="1">
        <f t="shared" si="339"/>
        <v>5.7532000000000005</v>
      </c>
      <c r="CW186" s="1">
        <f t="shared" si="341"/>
        <v>5.5822000000000003</v>
      </c>
      <c r="CX186" s="1">
        <f t="shared" si="343"/>
        <v>5.4435000000000002</v>
      </c>
      <c r="CY186" s="1">
        <f t="shared" si="345"/>
        <v>5.2792400000000006</v>
      </c>
      <c r="CZ186" s="1">
        <f t="shared" si="347"/>
        <v>5.1456</v>
      </c>
    </row>
    <row r="187" spans="76:104" x14ac:dyDescent="0.25">
      <c r="CH187" s="1">
        <f t="shared" si="361"/>
        <v>8.5803000000000011</v>
      </c>
      <c r="CI187" s="1">
        <f t="shared" si="362"/>
        <v>8.3249999999999993</v>
      </c>
      <c r="CJ187" s="1">
        <f t="shared" si="363"/>
        <v>8.182500000000001</v>
      </c>
      <c r="CK187" s="1">
        <f t="shared" ref="CK187:CK218" si="364">21.17*C102</f>
        <v>7.9387500000000006</v>
      </c>
      <c r="CL187" s="1">
        <f t="shared" si="319"/>
        <v>7.6987500000000004</v>
      </c>
      <c r="CM187" s="1">
        <f t="shared" si="321"/>
        <v>7.5658000000000003</v>
      </c>
      <c r="CN187" s="1">
        <f t="shared" si="323"/>
        <v>7.3416000000000006</v>
      </c>
      <c r="CO187" s="1">
        <f t="shared" si="325"/>
        <v>7.1211999999999991</v>
      </c>
      <c r="CP187" s="1">
        <f t="shared" si="327"/>
        <v>6.8902200000000002</v>
      </c>
      <c r="CQ187" s="1">
        <f t="shared" si="329"/>
        <v>6.6817699999999993</v>
      </c>
      <c r="CR187" s="1">
        <f t="shared" si="331"/>
        <v>6.480900000000001</v>
      </c>
      <c r="CS187" s="1">
        <f t="shared" si="333"/>
        <v>6.2212499999999995</v>
      </c>
      <c r="CT187" s="1">
        <f t="shared" si="335"/>
        <v>6.0337499999999995</v>
      </c>
      <c r="CU187" s="1">
        <f t="shared" si="337"/>
        <v>5.8537499999999998</v>
      </c>
      <c r="CV187" s="1">
        <f t="shared" si="339"/>
        <v>5.7229200000000002</v>
      </c>
      <c r="CW187" s="1">
        <f t="shared" si="341"/>
        <v>5.5822000000000003</v>
      </c>
      <c r="CX187" s="1">
        <f t="shared" si="343"/>
        <v>5.415</v>
      </c>
      <c r="CY187" s="1">
        <f t="shared" si="345"/>
        <v>5.2792400000000006</v>
      </c>
      <c r="CZ187" s="1">
        <f t="shared" si="347"/>
        <v>5.1188000000000002</v>
      </c>
    </row>
    <row r="188" spans="76:104" x14ac:dyDescent="0.25">
      <c r="CI188" s="1">
        <f t="shared" si="362"/>
        <v>8.3249999999999993</v>
      </c>
      <c r="CJ188" s="1">
        <f t="shared" si="363"/>
        <v>8.0733999999999995</v>
      </c>
      <c r="CK188" s="1">
        <f t="shared" si="364"/>
        <v>7.9387500000000006</v>
      </c>
      <c r="CL188" s="1">
        <f t="shared" ref="CL188:CL219" si="365">20.53*C102</f>
        <v>7.6987500000000004</v>
      </c>
      <c r="CM188" s="1">
        <f t="shared" si="321"/>
        <v>7.4662500000000005</v>
      </c>
      <c r="CN188" s="1">
        <f t="shared" si="323"/>
        <v>7.3416000000000006</v>
      </c>
      <c r="CO188" s="1">
        <f t="shared" si="325"/>
        <v>7.1211999999999991</v>
      </c>
      <c r="CP188" s="1">
        <f t="shared" si="327"/>
        <v>6.9084000000000003</v>
      </c>
      <c r="CQ188" s="1">
        <f t="shared" si="329"/>
        <v>6.6817699999999993</v>
      </c>
      <c r="CR188" s="1">
        <f t="shared" si="331"/>
        <v>6.480900000000001</v>
      </c>
      <c r="CS188" s="1">
        <f t="shared" si="333"/>
        <v>6.2876099999999999</v>
      </c>
      <c r="CT188" s="1">
        <f t="shared" si="335"/>
        <v>6.0337499999999995</v>
      </c>
      <c r="CU188" s="1">
        <f t="shared" si="337"/>
        <v>5.8537499999999998</v>
      </c>
      <c r="CV188" s="1">
        <f t="shared" si="339"/>
        <v>5.6775000000000002</v>
      </c>
      <c r="CW188" s="1">
        <f t="shared" si="341"/>
        <v>5.5528199999999996</v>
      </c>
      <c r="CX188" s="1">
        <f t="shared" si="343"/>
        <v>5.415</v>
      </c>
      <c r="CY188" s="1">
        <f t="shared" si="345"/>
        <v>5.2515999999999998</v>
      </c>
      <c r="CZ188" s="1">
        <f t="shared" si="347"/>
        <v>5.1188000000000002</v>
      </c>
    </row>
    <row r="189" spans="76:104" x14ac:dyDescent="0.25">
      <c r="CJ189" s="1">
        <v>8.06</v>
      </c>
      <c r="CK189" s="1">
        <f t="shared" si="364"/>
        <v>7.8329000000000004</v>
      </c>
      <c r="CL189" s="1">
        <f t="shared" si="365"/>
        <v>7.6987500000000004</v>
      </c>
      <c r="CM189" s="1">
        <f t="shared" ref="CM189:CM220" si="366">19.91*C102</f>
        <v>7.4662500000000005</v>
      </c>
      <c r="CN189" s="1">
        <f t="shared" si="323"/>
        <v>7.2450000000000001</v>
      </c>
      <c r="CO189" s="1">
        <f t="shared" si="325"/>
        <v>7.1211999999999991</v>
      </c>
      <c r="CP189" s="1">
        <f t="shared" si="327"/>
        <v>6.9084000000000003</v>
      </c>
      <c r="CQ189" s="1">
        <f t="shared" si="329"/>
        <v>6.6993999999999998</v>
      </c>
      <c r="CR189" s="1">
        <f t="shared" si="331"/>
        <v>6.480900000000001</v>
      </c>
      <c r="CS189" s="1">
        <f t="shared" si="333"/>
        <v>6.2876099999999999</v>
      </c>
      <c r="CT189" s="1">
        <f t="shared" si="335"/>
        <v>6.0981100000000001</v>
      </c>
      <c r="CU189" s="1">
        <f t="shared" si="337"/>
        <v>5.8537499999999998</v>
      </c>
      <c r="CV189" s="1">
        <f t="shared" si="339"/>
        <v>5.6775000000000002</v>
      </c>
      <c r="CW189" s="1">
        <f t="shared" si="341"/>
        <v>5.50875</v>
      </c>
      <c r="CX189" s="1">
        <f t="shared" si="343"/>
        <v>5.3864999999999998</v>
      </c>
      <c r="CY189" s="1">
        <f t="shared" si="345"/>
        <v>5.2515999999999998</v>
      </c>
      <c r="CZ189" s="1">
        <f t="shared" si="347"/>
        <v>5.0920000000000005</v>
      </c>
    </row>
    <row r="190" spans="76:104" x14ac:dyDescent="0.25">
      <c r="CK190" s="1">
        <f t="shared" si="364"/>
        <v>7.8329000000000004</v>
      </c>
      <c r="CL190" s="1">
        <f t="shared" si="365"/>
        <v>7.5961000000000007</v>
      </c>
      <c r="CM190" s="1">
        <f t="shared" si="366"/>
        <v>7.4662500000000005</v>
      </c>
      <c r="CN190" s="1">
        <f t="shared" ref="CN190:CN221" si="367">19.32*C102</f>
        <v>7.2450000000000001</v>
      </c>
      <c r="CO190" s="1">
        <f t="shared" si="325"/>
        <v>7.0274999999999999</v>
      </c>
      <c r="CP190" s="1">
        <f t="shared" si="327"/>
        <v>6.9084000000000003</v>
      </c>
      <c r="CQ190" s="1">
        <f t="shared" si="329"/>
        <v>6.6993999999999998</v>
      </c>
      <c r="CR190" s="1">
        <f t="shared" si="331"/>
        <v>6.4980000000000002</v>
      </c>
      <c r="CS190" s="1">
        <f t="shared" si="333"/>
        <v>6.2876099999999999</v>
      </c>
      <c r="CT190" s="1">
        <f t="shared" si="335"/>
        <v>6.0981100000000001</v>
      </c>
      <c r="CU190" s="1">
        <f t="shared" si="337"/>
        <v>5.9161900000000003</v>
      </c>
      <c r="CV190" s="1">
        <f t="shared" si="339"/>
        <v>5.6775000000000002</v>
      </c>
      <c r="CW190" s="1">
        <f t="shared" si="341"/>
        <v>5.50875</v>
      </c>
      <c r="CX190" s="1">
        <f t="shared" si="343"/>
        <v>5.34375</v>
      </c>
      <c r="CY190" s="1">
        <f t="shared" si="345"/>
        <v>5.2239599999999999</v>
      </c>
      <c r="CZ190" s="1">
        <f t="shared" si="347"/>
        <v>5.0920000000000005</v>
      </c>
    </row>
    <row r="191" spans="76:104" x14ac:dyDescent="0.25">
      <c r="CL191" s="1">
        <f t="shared" si="365"/>
        <v>7.5961000000000007</v>
      </c>
      <c r="CM191" s="1">
        <f t="shared" si="366"/>
        <v>7.3666999999999998</v>
      </c>
      <c r="CN191" s="1">
        <f t="shared" si="367"/>
        <v>7.2450000000000001</v>
      </c>
      <c r="CO191" s="1">
        <f t="shared" ref="CO191:CO222" si="368">18.74*C102</f>
        <v>7.0274999999999999</v>
      </c>
      <c r="CP191" s="1">
        <f t="shared" si="327"/>
        <v>6.8174999999999999</v>
      </c>
      <c r="CQ191" s="1">
        <f t="shared" si="329"/>
        <v>6.6993999999999998</v>
      </c>
      <c r="CR191" s="1">
        <f t="shared" si="331"/>
        <v>6.4980000000000002</v>
      </c>
      <c r="CS191" s="1">
        <f t="shared" si="333"/>
        <v>6.3041999999999998</v>
      </c>
      <c r="CT191" s="1">
        <f t="shared" si="335"/>
        <v>6.0981100000000001</v>
      </c>
      <c r="CU191" s="1">
        <f t="shared" si="337"/>
        <v>5.9161900000000003</v>
      </c>
      <c r="CV191" s="1">
        <f t="shared" si="339"/>
        <v>5.7380599999999999</v>
      </c>
      <c r="CW191" s="1">
        <f t="shared" si="341"/>
        <v>5.50875</v>
      </c>
      <c r="CX191" s="1">
        <f t="shared" si="343"/>
        <v>5.34375</v>
      </c>
      <c r="CY191" s="1">
        <f t="shared" si="345"/>
        <v>5.1825000000000001</v>
      </c>
      <c r="CZ191" s="1">
        <f t="shared" si="347"/>
        <v>5.0651999999999999</v>
      </c>
    </row>
    <row r="192" spans="76:104" x14ac:dyDescent="0.25">
      <c r="CM192" s="1">
        <f t="shared" si="366"/>
        <v>7.3666999999999998</v>
      </c>
      <c r="CN192" s="1">
        <f t="shared" si="367"/>
        <v>7.1483999999999996</v>
      </c>
      <c r="CO192" s="1">
        <f t="shared" si="368"/>
        <v>7.0274999999999999</v>
      </c>
      <c r="CP192" s="1">
        <f t="shared" ref="CP192:CP223" si="369">18.18*C102</f>
        <v>6.8174999999999999</v>
      </c>
      <c r="CQ192" s="1">
        <f t="shared" si="329"/>
        <v>6.6112500000000001</v>
      </c>
      <c r="CR192" s="1">
        <f t="shared" si="331"/>
        <v>6.4980000000000002</v>
      </c>
      <c r="CS192" s="1">
        <f t="shared" si="333"/>
        <v>6.3041999999999998</v>
      </c>
      <c r="CT192" s="1">
        <f t="shared" si="335"/>
        <v>6.1142000000000003</v>
      </c>
      <c r="CU192" s="1">
        <f t="shared" si="337"/>
        <v>5.9161900000000003</v>
      </c>
      <c r="CV192" s="1">
        <f t="shared" si="339"/>
        <v>5.7380599999999999</v>
      </c>
      <c r="CW192" s="1">
        <f t="shared" si="341"/>
        <v>5.5675099999999995</v>
      </c>
      <c r="CX192" s="1">
        <f t="shared" si="343"/>
        <v>5.34375</v>
      </c>
      <c r="CY192" s="1">
        <f t="shared" si="345"/>
        <v>5.1825000000000001</v>
      </c>
      <c r="CZ192" s="1">
        <f t="shared" si="347"/>
        <v>5.0250000000000004</v>
      </c>
    </row>
    <row r="193" spans="92:104" x14ac:dyDescent="0.25">
      <c r="CN193" s="1">
        <f t="shared" si="367"/>
        <v>7.1483999999999996</v>
      </c>
      <c r="CO193" s="1">
        <f t="shared" si="368"/>
        <v>6.9337999999999997</v>
      </c>
      <c r="CP193" s="1">
        <f t="shared" si="369"/>
        <v>6.8174999999999999</v>
      </c>
      <c r="CQ193" s="1">
        <f t="shared" ref="CQ193:CQ224" si="370">17.63*C102</f>
        <v>6.6112500000000001</v>
      </c>
      <c r="CR193" s="1">
        <f t="shared" si="331"/>
        <v>6.4125000000000005</v>
      </c>
      <c r="CS193" s="1">
        <f t="shared" si="333"/>
        <v>6.3041999999999998</v>
      </c>
      <c r="CT193" s="1">
        <f t="shared" si="335"/>
        <v>6.1142000000000003</v>
      </c>
      <c r="CU193" s="1">
        <f t="shared" si="337"/>
        <v>5.9318</v>
      </c>
      <c r="CV193" s="1">
        <f t="shared" si="339"/>
        <v>5.7380599999999999</v>
      </c>
      <c r="CW193" s="1">
        <f t="shared" si="341"/>
        <v>5.5675099999999995</v>
      </c>
      <c r="CX193" s="1">
        <f t="shared" si="343"/>
        <v>5.4007500000000004</v>
      </c>
      <c r="CY193" s="1">
        <f t="shared" si="345"/>
        <v>5.1825000000000001</v>
      </c>
      <c r="CZ193" s="1">
        <f t="shared" si="347"/>
        <v>5.0250000000000004</v>
      </c>
    </row>
    <row r="194" spans="92:104" x14ac:dyDescent="0.25">
      <c r="CO194" s="1">
        <f t="shared" si="368"/>
        <v>6.9337999999999997</v>
      </c>
      <c r="CP194" s="1">
        <f t="shared" si="369"/>
        <v>6.7265999999999995</v>
      </c>
      <c r="CQ194" s="1">
        <f t="shared" si="370"/>
        <v>6.6112500000000001</v>
      </c>
      <c r="CR194" s="1">
        <f t="shared" ref="CR194:CR225" si="371">17.1*C102</f>
        <v>6.4125000000000005</v>
      </c>
      <c r="CS194" s="1">
        <f t="shared" si="333"/>
        <v>6.2212499999999995</v>
      </c>
      <c r="CT194" s="1">
        <f t="shared" si="335"/>
        <v>6.1142000000000003</v>
      </c>
      <c r="CU194" s="1">
        <f t="shared" si="337"/>
        <v>5.9318</v>
      </c>
      <c r="CV194" s="1">
        <f t="shared" si="339"/>
        <v>5.7532000000000005</v>
      </c>
      <c r="CW194" s="1">
        <f t="shared" si="341"/>
        <v>5.5675099999999995</v>
      </c>
      <c r="CX194" s="1">
        <f t="shared" si="343"/>
        <v>5.4007500000000004</v>
      </c>
      <c r="CY194" s="1">
        <f t="shared" si="345"/>
        <v>5.2377799999999999</v>
      </c>
      <c r="CZ194" s="1">
        <f t="shared" si="347"/>
        <v>5.0250000000000004</v>
      </c>
    </row>
    <row r="195" spans="92:104" x14ac:dyDescent="0.25">
      <c r="CP195" s="1">
        <f t="shared" si="369"/>
        <v>6.7265999999999995</v>
      </c>
      <c r="CQ195" s="1">
        <f t="shared" si="370"/>
        <v>6.5230999999999995</v>
      </c>
      <c r="CR195" s="1">
        <f t="shared" si="371"/>
        <v>6.4125000000000005</v>
      </c>
      <c r="CS195" s="1">
        <f t="shared" ref="CS195:CS226" si="372">16.59*C102</f>
        <v>6.2212499999999995</v>
      </c>
      <c r="CT195" s="1">
        <f t="shared" si="335"/>
        <v>6.0337499999999995</v>
      </c>
      <c r="CU195" s="1">
        <f t="shared" si="337"/>
        <v>5.9318</v>
      </c>
      <c r="CV195" s="1">
        <f t="shared" si="339"/>
        <v>5.7532000000000005</v>
      </c>
      <c r="CW195" s="1">
        <f t="shared" si="341"/>
        <v>5.5822000000000003</v>
      </c>
      <c r="CX195" s="1">
        <f t="shared" si="343"/>
        <v>5.4007500000000004</v>
      </c>
      <c r="CY195" s="1">
        <f t="shared" si="345"/>
        <v>5.2377799999999999</v>
      </c>
      <c r="CZ195" s="1">
        <f t="shared" si="347"/>
        <v>5.0785999999999998</v>
      </c>
    </row>
    <row r="196" spans="92:104" x14ac:dyDescent="0.25">
      <c r="CQ196" s="1">
        <f t="shared" si="370"/>
        <v>6.5230999999999995</v>
      </c>
      <c r="CR196" s="1">
        <f t="shared" si="371"/>
        <v>6.3270000000000008</v>
      </c>
      <c r="CS196" s="1">
        <f t="shared" si="372"/>
        <v>6.2212499999999995</v>
      </c>
      <c r="CT196" s="1">
        <f t="shared" ref="CT196:CT227" si="373">16.09*C102</f>
        <v>6.0337499999999995</v>
      </c>
      <c r="CU196" s="1">
        <f t="shared" si="337"/>
        <v>5.8537499999999998</v>
      </c>
      <c r="CV196" s="1">
        <f t="shared" si="339"/>
        <v>5.7532000000000005</v>
      </c>
      <c r="CW196" s="1">
        <f t="shared" si="341"/>
        <v>5.5822000000000003</v>
      </c>
      <c r="CX196" s="1">
        <f t="shared" si="343"/>
        <v>5.415</v>
      </c>
      <c r="CY196" s="1">
        <f t="shared" si="345"/>
        <v>5.2377799999999999</v>
      </c>
      <c r="CZ196" s="1">
        <f t="shared" si="347"/>
        <v>5.0785999999999998</v>
      </c>
    </row>
    <row r="197" spans="92:104" x14ac:dyDescent="0.25">
      <c r="CR197" s="1">
        <f t="shared" si="371"/>
        <v>6.3270000000000008</v>
      </c>
      <c r="CS197" s="1">
        <f t="shared" si="372"/>
        <v>6.1383000000000001</v>
      </c>
      <c r="CT197" s="1">
        <f t="shared" si="373"/>
        <v>6.0337499999999995</v>
      </c>
      <c r="CU197" s="1">
        <f t="shared" ref="CU197:CU228" si="374">15.61*C102</f>
        <v>5.8537499999999998</v>
      </c>
      <c r="CV197" s="1">
        <f t="shared" si="339"/>
        <v>5.6775000000000002</v>
      </c>
      <c r="CW197" s="1">
        <f t="shared" si="341"/>
        <v>5.5822000000000003</v>
      </c>
      <c r="CX197" s="1">
        <f t="shared" si="343"/>
        <v>5.415</v>
      </c>
      <c r="CY197" s="1">
        <f t="shared" si="345"/>
        <v>5.2515999999999998</v>
      </c>
      <c r="CZ197" s="1">
        <f t="shared" si="347"/>
        <v>5.0785999999999998</v>
      </c>
    </row>
    <row r="198" spans="92:104" x14ac:dyDescent="0.25">
      <c r="CS198" s="1">
        <f t="shared" si="372"/>
        <v>6.1383000000000001</v>
      </c>
      <c r="CT198" s="1">
        <f t="shared" si="373"/>
        <v>5.9532999999999996</v>
      </c>
      <c r="CU198" s="1">
        <f t="shared" si="374"/>
        <v>5.8537499999999998</v>
      </c>
      <c r="CV198" s="1">
        <f t="shared" ref="CV198:CV229" si="375">15.14*C102</f>
        <v>5.6775000000000002</v>
      </c>
      <c r="CW198" s="1">
        <f t="shared" si="341"/>
        <v>5.50875</v>
      </c>
      <c r="CX198" s="1">
        <f t="shared" si="343"/>
        <v>5.415</v>
      </c>
      <c r="CY198" s="1">
        <f t="shared" si="345"/>
        <v>5.2515999999999998</v>
      </c>
      <c r="CZ198" s="1">
        <f t="shared" si="347"/>
        <v>5.0920000000000005</v>
      </c>
    </row>
    <row r="199" spans="92:104" x14ac:dyDescent="0.25">
      <c r="CT199" s="1">
        <f t="shared" si="373"/>
        <v>5.9532999999999996</v>
      </c>
      <c r="CU199" s="1">
        <f t="shared" si="374"/>
        <v>5.7756999999999996</v>
      </c>
      <c r="CV199" s="1">
        <f t="shared" si="375"/>
        <v>5.6775000000000002</v>
      </c>
      <c r="CW199" s="1">
        <f t="shared" ref="CW199:CW230" si="376">14.69*C102</f>
        <v>5.50875</v>
      </c>
      <c r="CX199" s="1">
        <f t="shared" si="343"/>
        <v>5.34375</v>
      </c>
      <c r="CY199" s="1">
        <f t="shared" si="345"/>
        <v>5.2515999999999998</v>
      </c>
      <c r="CZ199" s="1">
        <f t="shared" si="347"/>
        <v>5.0920000000000005</v>
      </c>
    </row>
    <row r="200" spans="92:104" x14ac:dyDescent="0.25">
      <c r="CU200" s="1">
        <f t="shared" si="374"/>
        <v>5.7756999999999996</v>
      </c>
      <c r="CV200" s="1">
        <f t="shared" si="375"/>
        <v>5.6017999999999999</v>
      </c>
      <c r="CW200" s="1">
        <f t="shared" si="376"/>
        <v>5.50875</v>
      </c>
      <c r="CX200" s="1">
        <f t="shared" ref="CX200:CX231" si="377">14.25*C102</f>
        <v>5.34375</v>
      </c>
      <c r="CY200" s="1">
        <f t="shared" si="345"/>
        <v>5.1825000000000001</v>
      </c>
      <c r="CZ200" s="1">
        <f t="shared" si="347"/>
        <v>5.0920000000000005</v>
      </c>
    </row>
    <row r="201" spans="92:104" x14ac:dyDescent="0.25">
      <c r="CV201" s="1">
        <f t="shared" si="375"/>
        <v>5.6017999999999999</v>
      </c>
      <c r="CW201" s="1">
        <f t="shared" si="376"/>
        <v>5.4352999999999998</v>
      </c>
      <c r="CX201" s="1">
        <f t="shared" si="377"/>
        <v>5.34375</v>
      </c>
      <c r="CY201" s="1">
        <f t="shared" ref="CY201:CY232" si="378">13.82*C102</f>
        <v>5.1825000000000001</v>
      </c>
      <c r="CZ201" s="1">
        <f t="shared" si="347"/>
        <v>5.0250000000000004</v>
      </c>
    </row>
    <row r="202" spans="92:104" x14ac:dyDescent="0.25">
      <c r="CW202" s="1">
        <f t="shared" si="376"/>
        <v>5.4352999999999998</v>
      </c>
      <c r="CX202" s="1">
        <f t="shared" si="377"/>
        <v>5.2725</v>
      </c>
      <c r="CY202" s="1">
        <f t="shared" si="378"/>
        <v>5.1825000000000001</v>
      </c>
      <c r="CZ202" s="1">
        <f t="shared" ref="CZ202:CZ233" si="379">13.4*C102</f>
        <v>5.0250000000000004</v>
      </c>
    </row>
    <row r="203" spans="92:104" x14ac:dyDescent="0.25">
      <c r="CX203" s="1">
        <f t="shared" si="377"/>
        <v>5.2725</v>
      </c>
      <c r="CY203" s="1">
        <f t="shared" si="378"/>
        <v>5.1134000000000004</v>
      </c>
      <c r="CZ203" s="1">
        <f t="shared" si="379"/>
        <v>5.0250000000000004</v>
      </c>
    </row>
    <row r="204" spans="92:104" x14ac:dyDescent="0.25">
      <c r="CY204" s="1">
        <f t="shared" si="378"/>
        <v>5.1134000000000004</v>
      </c>
      <c r="CZ204" s="1">
        <f t="shared" si="379"/>
        <v>4.9580000000000002</v>
      </c>
    </row>
    <row r="205" spans="92:104" x14ac:dyDescent="0.25">
      <c r="CZ205" s="1">
        <f t="shared" si="379"/>
        <v>4.9580000000000002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Sheet4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</dc:creator>
  <cp:lastModifiedBy>les</cp:lastModifiedBy>
  <cp:lastPrinted>2018-09-24T04:21:51Z</cp:lastPrinted>
  <dcterms:created xsi:type="dcterms:W3CDTF">2018-09-18T02:25:14Z</dcterms:created>
  <dcterms:modified xsi:type="dcterms:W3CDTF">2018-09-24T06:00:59Z</dcterms:modified>
</cp:coreProperties>
</file>