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620" activeTab="0"/>
  </bookViews>
  <sheets>
    <sheet name="Input Page" sheetId="1" r:id="rId1"/>
    <sheet name="Summary calculation" sheetId="2" r:id="rId2"/>
    <sheet name="Ep" sheetId="3" r:id="rId3"/>
    <sheet name="Ef+Ei" sheetId="4" r:id="rId4"/>
    <sheet name="Ew+Ef" sheetId="5" r:id="rId5"/>
    <sheet name="Version Control" sheetId="6" r:id="rId6"/>
  </sheets>
  <definedNames>
    <definedName name="List">'Input Page'!$AD$5:$AD$5</definedName>
    <definedName name="_xlnm.Print_Area" localSheetId="0">'Input Page'!$A$1:$I$121</definedName>
  </definedNames>
  <calcPr fullCalcOnLoad="1"/>
</workbook>
</file>

<file path=xl/comments1.xml><?xml version="1.0" encoding="utf-8"?>
<comments xmlns="http://schemas.openxmlformats.org/spreadsheetml/2006/main">
  <authors>
    <author>C Mocke</author>
    <author>CMocke</author>
    <author>Environment Agency User</author>
  </authors>
  <commentList>
    <comment ref="E6" authorId="0">
      <text>
        <r>
          <rPr>
            <b/>
            <sz val="12"/>
            <rFont val="Tahoma"/>
            <family val="2"/>
          </rPr>
          <t>Uncertainty expressed as a percentage</t>
        </r>
      </text>
    </comment>
    <comment ref="E103" authorId="0">
      <text>
        <r>
          <rPr>
            <b/>
            <sz val="8"/>
            <rFont val="Tahoma"/>
            <family val="2"/>
          </rPr>
          <t>Estimated error taken from FDBR guideline (range 1-1.5%)</t>
        </r>
      </text>
    </comment>
    <comment ref="F6" authorId="1">
      <text>
        <r>
          <rPr>
            <sz val="10"/>
            <rFont val="Tahoma"/>
            <family val="2"/>
          </rPr>
          <t>For applications based on design data this should be the anticipated values based on normal operation</t>
        </r>
      </text>
    </comment>
    <comment ref="F15" authorId="1">
      <text>
        <r>
          <rPr>
            <sz val="8"/>
            <rFont val="Tahoma"/>
            <family val="2"/>
          </rPr>
          <t>Source: http://chp.decc.gov.uk/cms/fuel-calorific-value</t>
        </r>
      </text>
    </comment>
    <comment ref="F13" authorId="1">
      <text>
        <r>
          <rPr>
            <sz val="8"/>
            <rFont val="Tahoma"/>
            <family val="2"/>
          </rPr>
          <t>Source: 1. Rose and Cooper Seventh Edition 1977 – The British National Committee and World Energy Conference</t>
        </r>
        <r>
          <rPr>
            <sz val="8"/>
            <rFont val="Tahoma"/>
            <family val="2"/>
          </rPr>
          <t xml:space="preserve">
</t>
        </r>
      </text>
    </comment>
    <comment ref="F14" authorId="1">
      <text>
        <r>
          <rPr>
            <sz val="8"/>
            <rFont val="Tahoma"/>
            <family val="2"/>
          </rPr>
          <t>Source: 1. Rose and Cooper Seventh Edition 1977 – The British National Committee and World Energy Conference</t>
        </r>
        <r>
          <rPr>
            <sz val="8"/>
            <rFont val="Tahoma"/>
            <family val="2"/>
          </rPr>
          <t xml:space="preserve">
</t>
        </r>
      </text>
    </comment>
    <comment ref="F23" authorId="1">
      <text>
        <r>
          <rPr>
            <sz val="8"/>
            <rFont val="Tahoma"/>
            <family val="2"/>
          </rPr>
          <t>Calculated as per section 6.3.3 of the FDBR guideline using a specific heat of 1.01 and based on a reference temperature of 25 degree centigrade</t>
        </r>
      </text>
    </comment>
    <comment ref="F26" authorId="1">
      <text>
        <r>
          <rPr>
            <sz val="8"/>
            <rFont val="Tahoma"/>
            <family val="2"/>
          </rPr>
          <t>Calculated as per section 6.3.3 of the FDBR guideline using a specific heat of 1.01 and based on a reference temperature of 25 degree centigrade</t>
        </r>
      </text>
    </comment>
    <comment ref="F29" authorId="1">
      <text>
        <r>
          <rPr>
            <sz val="8"/>
            <rFont val="Tahoma"/>
            <family val="2"/>
          </rPr>
          <t>Calculated as per section 6.3.3 of the FDBR guideline using a specific heat of 1.01 and based on a reference temperature of 25 degree centigrade</t>
        </r>
      </text>
    </comment>
    <comment ref="F21" authorId="2">
      <text>
        <r>
          <rPr>
            <b/>
            <sz val="9"/>
            <rFont val="Tahoma"/>
            <family val="2"/>
          </rPr>
          <t>Environment Agency User:</t>
        </r>
        <r>
          <rPr>
            <sz val="9"/>
            <rFont val="Tahoma"/>
            <family val="2"/>
          </rPr>
          <t xml:space="preserve">
See note 5</t>
        </r>
      </text>
    </comment>
    <comment ref="F22" authorId="2">
      <text>
        <r>
          <rPr>
            <b/>
            <sz val="9"/>
            <rFont val="Tahoma"/>
            <family val="2"/>
          </rPr>
          <t>Environment Agency User:</t>
        </r>
        <r>
          <rPr>
            <sz val="9"/>
            <rFont val="Tahoma"/>
            <family val="2"/>
          </rPr>
          <t xml:space="preserve">
See note 4</t>
        </r>
      </text>
    </comment>
    <comment ref="F24" authorId="2">
      <text>
        <r>
          <rPr>
            <b/>
            <sz val="9"/>
            <rFont val="Tahoma"/>
            <family val="2"/>
          </rPr>
          <t>Environment Agency User:</t>
        </r>
        <r>
          <rPr>
            <sz val="9"/>
            <rFont val="Tahoma"/>
            <family val="2"/>
          </rPr>
          <t xml:space="preserve">
See note 5</t>
        </r>
      </text>
    </comment>
    <comment ref="F25" authorId="2">
      <text>
        <r>
          <rPr>
            <b/>
            <sz val="9"/>
            <rFont val="Tahoma"/>
            <family val="2"/>
          </rPr>
          <t>Environment Agency User:</t>
        </r>
        <r>
          <rPr>
            <sz val="9"/>
            <rFont val="Tahoma"/>
            <family val="2"/>
          </rPr>
          <t xml:space="preserve">
See note 4</t>
        </r>
      </text>
    </comment>
    <comment ref="F27" authorId="2">
      <text>
        <r>
          <rPr>
            <b/>
            <sz val="9"/>
            <rFont val="Tahoma"/>
            <family val="2"/>
          </rPr>
          <t>Environment Agency User:</t>
        </r>
        <r>
          <rPr>
            <sz val="9"/>
            <rFont val="Tahoma"/>
            <family val="2"/>
          </rPr>
          <t xml:space="preserve">
See note 5</t>
        </r>
      </text>
    </comment>
    <comment ref="F28" authorId="2">
      <text>
        <r>
          <rPr>
            <b/>
            <sz val="9"/>
            <rFont val="Tahoma"/>
            <family val="2"/>
          </rPr>
          <t>Environment Agency User:</t>
        </r>
        <r>
          <rPr>
            <sz val="9"/>
            <rFont val="Tahoma"/>
            <family val="2"/>
          </rPr>
          <t xml:space="preserve">
See note 4</t>
        </r>
      </text>
    </comment>
  </commentList>
</comments>
</file>

<file path=xl/comments3.xml><?xml version="1.0" encoding="utf-8"?>
<comments xmlns="http://schemas.openxmlformats.org/spreadsheetml/2006/main">
  <authors>
    <author>C Mocke</author>
  </authors>
  <commentList>
    <comment ref="E1" authorId="0">
      <text>
        <r>
          <rPr>
            <b/>
            <sz val="8"/>
            <rFont val="Tahoma"/>
            <family val="2"/>
          </rPr>
          <t>Uncertainty expressed as a percentage</t>
        </r>
      </text>
    </comment>
    <comment ref="H1" authorId="0">
      <text>
        <r>
          <rPr>
            <b/>
            <sz val="8"/>
            <rFont val="Tahoma"/>
            <family val="2"/>
          </rPr>
          <t>Uncertainty expressed as a percentage</t>
        </r>
      </text>
    </comment>
    <comment ref="K1" authorId="0">
      <text>
        <r>
          <rPr>
            <b/>
            <sz val="8"/>
            <rFont val="Tahoma"/>
            <family val="2"/>
          </rPr>
          <t>Uncertainty expressed as a percentage</t>
        </r>
      </text>
    </comment>
  </commentList>
</comments>
</file>

<file path=xl/comments4.xml><?xml version="1.0" encoding="utf-8"?>
<comments xmlns="http://schemas.openxmlformats.org/spreadsheetml/2006/main">
  <authors>
    <author>C Mocke</author>
  </authors>
  <commentList>
    <comment ref="D1" authorId="0">
      <text>
        <r>
          <rPr>
            <b/>
            <sz val="8"/>
            <rFont val="Tahoma"/>
            <family val="2"/>
          </rPr>
          <t>Uncertainty expressed as a percentage</t>
        </r>
      </text>
    </comment>
  </commentList>
</comments>
</file>

<file path=xl/comments5.xml><?xml version="1.0" encoding="utf-8"?>
<comments xmlns="http://schemas.openxmlformats.org/spreadsheetml/2006/main">
  <authors>
    <author>C Mocke</author>
  </authors>
  <commentList>
    <comment ref="D1" authorId="0">
      <text>
        <r>
          <rPr>
            <b/>
            <sz val="8"/>
            <rFont val="Tahoma"/>
            <family val="2"/>
          </rPr>
          <t>Uncertainty expressed as a percentage</t>
        </r>
      </text>
    </comment>
    <comment ref="G1" authorId="0">
      <text>
        <r>
          <rPr>
            <b/>
            <sz val="8"/>
            <rFont val="Tahoma"/>
            <family val="2"/>
          </rPr>
          <t>Uncertainty expressed as a percentage</t>
        </r>
      </text>
    </comment>
    <comment ref="J1" authorId="0">
      <text>
        <r>
          <rPr>
            <b/>
            <sz val="8"/>
            <rFont val="Tahoma"/>
            <family val="2"/>
          </rPr>
          <t>Uncertainty expressed as a percentage</t>
        </r>
      </text>
    </comment>
    <comment ref="H10" authorId="0">
      <text>
        <r>
          <rPr>
            <b/>
            <sz val="8"/>
            <rFont val="Tahoma"/>
            <family val="2"/>
          </rPr>
          <t>Estimate with no pre-heating</t>
        </r>
      </text>
    </comment>
    <comment ref="K10" authorId="0">
      <text>
        <r>
          <rPr>
            <b/>
            <sz val="8"/>
            <rFont val="Tahoma"/>
            <family val="2"/>
          </rPr>
          <t>Estimate with preheating</t>
        </r>
      </text>
    </comment>
    <comment ref="D11" authorId="0">
      <text>
        <r>
          <rPr>
            <b/>
            <sz val="8"/>
            <rFont val="Tahoma"/>
            <family val="2"/>
          </rPr>
          <t>Estimated error taken from FDBR guideline (range 1-1.5%)</t>
        </r>
      </text>
    </comment>
    <comment ref="M1" authorId="0">
      <text>
        <r>
          <rPr>
            <b/>
            <sz val="8"/>
            <rFont val="Tahoma"/>
            <family val="2"/>
          </rPr>
          <t>Uncertainty expressed as a percentage</t>
        </r>
      </text>
    </comment>
  </commentList>
</comments>
</file>

<file path=xl/sharedStrings.xml><?xml version="1.0" encoding="utf-8"?>
<sst xmlns="http://schemas.openxmlformats.org/spreadsheetml/2006/main" count="423" uniqueCount="148">
  <si>
    <t>Ep</t>
  </si>
  <si>
    <t>Ef + Ei</t>
  </si>
  <si>
    <t>Ew + Ef</t>
  </si>
  <si>
    <t>R1</t>
  </si>
  <si>
    <t>Ew+Ef</t>
  </si>
  <si>
    <t>Energy of steam</t>
  </si>
  <si>
    <t>Energy of feedwater</t>
  </si>
  <si>
    <t>Energy of combustion air</t>
  </si>
  <si>
    <t>Boiler Efficiency</t>
  </si>
  <si>
    <t>GJ per annum</t>
  </si>
  <si>
    <t>Other fuel inputs</t>
  </si>
  <si>
    <t>Light fuel oil</t>
  </si>
  <si>
    <t>Natural gas</t>
  </si>
  <si>
    <t>Uncertainty</t>
  </si>
  <si>
    <t>Internal steam use</t>
  </si>
  <si>
    <t>Use of condensing energy from steam in flue gas</t>
  </si>
  <si>
    <t>Electricity exported - Net input/output meter</t>
  </si>
  <si>
    <t>Electricity imported - Net input/output meter</t>
  </si>
  <si>
    <r>
      <t>Nm</t>
    </r>
    <r>
      <rPr>
        <vertAlign val="superscript"/>
        <sz val="12"/>
        <rFont val="Arial"/>
        <family val="2"/>
      </rPr>
      <t>3</t>
    </r>
  </si>
  <si>
    <t>MWh</t>
  </si>
  <si>
    <t>Quantity in reporting year</t>
  </si>
  <si>
    <t>steam exported</t>
  </si>
  <si>
    <t>tonnes</t>
  </si>
  <si>
    <t>kJ/kg</t>
  </si>
  <si>
    <t>hot water exported</t>
  </si>
  <si>
    <t>K</t>
  </si>
  <si>
    <t>Gross electricity meter (Electricity produced at turbine)</t>
  </si>
  <si>
    <t>kPa</t>
  </si>
  <si>
    <t>condensate returned</t>
  </si>
  <si>
    <t>hot water returned</t>
  </si>
  <si>
    <t>Heat exported outside R1 boundary</t>
  </si>
  <si>
    <t>for steam driven devices</t>
  </si>
  <si>
    <t>for trace heating</t>
  </si>
  <si>
    <t>for re-heating flue gas</t>
  </si>
  <si>
    <t>for concentration processes</t>
  </si>
  <si>
    <t>for building, equipment, tank heating</t>
  </si>
  <si>
    <t>GJ</t>
  </si>
  <si>
    <r>
      <t>U</t>
    </r>
    <r>
      <rPr>
        <vertAlign val="subscript"/>
        <sz val="12"/>
        <rFont val="Arial"/>
        <family val="2"/>
      </rPr>
      <t>c</t>
    </r>
  </si>
  <si>
    <t>Average during operation over year</t>
  </si>
  <si>
    <t>backflow as steam</t>
  </si>
  <si>
    <t>for soot blowing (no backflow)</t>
  </si>
  <si>
    <t>backflow as condensate</t>
  </si>
  <si>
    <t>other internal applications to be specified</t>
  </si>
  <si>
    <t>Condensate after cooling</t>
  </si>
  <si>
    <t>Backflows of condensate</t>
  </si>
  <si>
    <t>Boiler feedwater</t>
  </si>
  <si>
    <t>Superheated steam at boiler outlet</t>
  </si>
  <si>
    <t>Primary combustion air (heated)</t>
  </si>
  <si>
    <t>Secondary combustion air (heated)</t>
  </si>
  <si>
    <r>
      <t>kg/Nm</t>
    </r>
    <r>
      <rPr>
        <vertAlign val="superscript"/>
        <sz val="12"/>
        <rFont val="Arial"/>
        <family val="2"/>
      </rPr>
      <t>3</t>
    </r>
  </si>
  <si>
    <t>kg/l</t>
  </si>
  <si>
    <t>Ep (detailed)</t>
  </si>
  <si>
    <t>LPG</t>
  </si>
  <si>
    <t>Other fuels similar to light fuel oil</t>
  </si>
  <si>
    <t>litres</t>
  </si>
  <si>
    <t>Properties (Average over reporting year)</t>
  </si>
  <si>
    <t>Reference to Supporting information</t>
  </si>
  <si>
    <t>Units</t>
  </si>
  <si>
    <r>
      <t xml:space="preserve">              </t>
    </r>
    <r>
      <rPr>
        <sz val="11"/>
        <rFont val="Times New Roman"/>
        <family val="1"/>
      </rPr>
      <t>±</t>
    </r>
  </si>
  <si>
    <t>±</t>
  </si>
  <si>
    <r>
      <t>Nm</t>
    </r>
    <r>
      <rPr>
        <vertAlign val="superscript"/>
        <sz val="11"/>
        <rFont val="Arial"/>
        <family val="2"/>
      </rPr>
      <t>3</t>
    </r>
  </si>
  <si>
    <r>
      <t>kg/Nm</t>
    </r>
    <r>
      <rPr>
        <vertAlign val="superscript"/>
        <sz val="11"/>
        <rFont val="Arial"/>
        <family val="2"/>
      </rPr>
      <t>3</t>
    </r>
  </si>
  <si>
    <t>Note which parameters that have been estimated</t>
  </si>
  <si>
    <t>Details of who to contact if we have any queries regarding this form</t>
  </si>
  <si>
    <t>Indicative R1 factor (subject to confirmation)</t>
  </si>
  <si>
    <t>Changes made</t>
  </si>
  <si>
    <t>Date</t>
  </si>
  <si>
    <t>Created by</t>
  </si>
  <si>
    <t>Version</t>
  </si>
  <si>
    <t>CDM</t>
  </si>
  <si>
    <t>Original to be used as a guide</t>
  </si>
  <si>
    <t>Design data</t>
  </si>
  <si>
    <t>Instructions for completing this spreadsheet</t>
  </si>
  <si>
    <t>1.</t>
  </si>
  <si>
    <t>2.</t>
  </si>
  <si>
    <t>3.</t>
  </si>
  <si>
    <t>4.   Other fuel inputs</t>
  </si>
  <si>
    <t>3.   Electricity imported - Net input/output meter</t>
  </si>
  <si>
    <t>2.   Electricity exported - Net input/output meter</t>
  </si>
  <si>
    <t>1.   Gross electricity meter (Electricity produced at turbine)</t>
  </si>
  <si>
    <t>4.1   Light fuel oil</t>
  </si>
  <si>
    <t>4.2   Natural gas</t>
  </si>
  <si>
    <t>4.3   LPG</t>
  </si>
  <si>
    <t>4.4   Other fuels similar to light fuel oil</t>
  </si>
  <si>
    <t>11. Superheated steam at boiler outlet</t>
  </si>
  <si>
    <t>12. Boiler feedwater</t>
  </si>
  <si>
    <t>Choose an option</t>
  </si>
  <si>
    <t>Ensure that you have completed the first three rows of the application form</t>
  </si>
  <si>
    <t>We have colour coded the cells in this spreadsheet to assist you in completing this form, an explanation of the colour codes is provided below.  The colour will disappear when data has been entered.</t>
  </si>
  <si>
    <t>A Sankey diagram (or equivalent) reflecting the boundaries of the installation used as well as any references to physical properties is the absolute minimum that should be provided for an application based on design information</t>
  </si>
  <si>
    <t xml:space="preserve">This form should be accompanied by supporting information for the figures quoted.  Where this information is in the permit application, reference to the relevant sections of the application can be made.  </t>
  </si>
  <si>
    <t xml:space="preserve">Data entered in uncoloured cells are not used when calculating  the R1 energy efficiency factor but can be completed to provide a more complete data set. </t>
  </si>
  <si>
    <t xml:space="preserve">Beige Cells indicate that any data entered will be used in the R1 calculation.  They have been used where there is a choice of inputs but not all plants will have data for all the input options.    </t>
  </si>
  <si>
    <t>Where you are entering data into beige cells you need to make sure that you enter data into all the beige cells associated with the input as they are all needed for carrying out the calculation.</t>
  </si>
  <si>
    <t xml:space="preserve">Blue cells require data that is essential for the R1 calculation, where information on uncertainty of the data is available it would be useful (but not mandatory) for this to be included for these parameters.  </t>
  </si>
  <si>
    <t>Commissioning Data</t>
  </si>
  <si>
    <t>If you believe that any of the information that you have submitted in this application form is commercially confidential please identify the confidential information and the grounds on which you believe it to be confidential in your covering letter</t>
  </si>
  <si>
    <t>5.   Primary combustion air (as supplied to furnace)</t>
  </si>
  <si>
    <t>6.   Secondary combustion air (as supplied to furnace)</t>
  </si>
  <si>
    <t>Colour coding essential cells and introducing the notes at the bottom</t>
  </si>
  <si>
    <t>Removed section 10, added FGR and included indicative properties</t>
  </si>
  <si>
    <t>7.   Recycled flue gas (as supplied to furnace)</t>
  </si>
  <si>
    <t>Recirculated flue gas</t>
  </si>
  <si>
    <t>°C</t>
  </si>
  <si>
    <t>8.   Heat exported outside R1 boundary</t>
  </si>
  <si>
    <t>8.1  steam exported</t>
  </si>
  <si>
    <t>8.2  hot water exported</t>
  </si>
  <si>
    <t>9.   Internal steam use</t>
  </si>
  <si>
    <t>9.1  for soot blowing (no backflow)</t>
  </si>
  <si>
    <t>9.2  for steam driven devices</t>
  </si>
  <si>
    <t>9.3  for trace heating</t>
  </si>
  <si>
    <t>9.4  for re-heating flue gas</t>
  </si>
  <si>
    <t>9.5  for concentration processes</t>
  </si>
  <si>
    <t>9.6  for building, equipment, tank heating</t>
  </si>
  <si>
    <t>9.7  for deaeration and demineralisation</t>
  </si>
  <si>
    <t>9.8  other internal applications, in line with commission guidance, to be specified</t>
  </si>
  <si>
    <t>9.9  other internal applications, in line with commission guidance, to be specified</t>
  </si>
  <si>
    <t>10.   Use of condensing energy from steam in flue gas</t>
  </si>
  <si>
    <r>
      <t>kJ/Nm</t>
    </r>
    <r>
      <rPr>
        <vertAlign val="superscript"/>
        <sz val="11"/>
        <rFont val="Arial"/>
        <family val="2"/>
      </rPr>
      <t>3</t>
    </r>
  </si>
  <si>
    <r>
      <t>kJ/Nm</t>
    </r>
    <r>
      <rPr>
        <vertAlign val="superscript"/>
        <sz val="12"/>
        <rFont val="Arial"/>
        <family val="2"/>
      </rPr>
      <t>3</t>
    </r>
  </si>
  <si>
    <t>Added title, and modified sections 5,6 and 7 so that they did not return negative values</t>
  </si>
  <si>
    <t xml:space="preserve">PROFORMA FOR DETERMINING ENERGY EFFICIENCY USING R1 </t>
  </si>
  <si>
    <t xml:space="preserve">LIT 5753 </t>
  </si>
  <si>
    <t>for deaeration and demineralisation</t>
  </si>
  <si>
    <t>MBJ</t>
  </si>
  <si>
    <t>5.</t>
  </si>
  <si>
    <t xml:space="preserve">4. </t>
  </si>
  <si>
    <t>6.</t>
  </si>
  <si>
    <r>
      <t>m</t>
    </r>
    <r>
      <rPr>
        <vertAlign val="superscript"/>
        <sz val="11"/>
        <rFont val="Arial"/>
        <family val="2"/>
      </rPr>
      <t>3</t>
    </r>
  </si>
  <si>
    <r>
      <t xml:space="preserve">Ensure the temperatures entered into cells F19 and F22 (and F25)  are the actual temperatures of the heated air in </t>
    </r>
    <r>
      <rPr>
        <vertAlign val="superscript"/>
        <sz val="12"/>
        <rFont val="Arial"/>
        <family val="2"/>
      </rPr>
      <t>o</t>
    </r>
    <r>
      <rPr>
        <sz val="12"/>
        <rFont val="Arial"/>
        <family val="2"/>
      </rPr>
      <t xml:space="preserve">C. </t>
    </r>
  </si>
  <si>
    <r>
      <t xml:space="preserve">The spreadsheet uses these values to calculate the specific enthalpy associated with heating the air from ambient 25 </t>
    </r>
    <r>
      <rPr>
        <vertAlign val="superscript"/>
        <sz val="12"/>
        <rFont val="Arial"/>
        <family val="2"/>
      </rPr>
      <t>o</t>
    </r>
    <r>
      <rPr>
        <sz val="12"/>
        <rFont val="Arial"/>
        <family val="2"/>
      </rPr>
      <t xml:space="preserve">C in cells F20 and F23 (and F26). </t>
    </r>
  </si>
  <si>
    <t>Densities used in cells F18 and F21 (and F24) should be at the temperatures at which the flows quoted in C18 and C21 (and C24) are reported.</t>
  </si>
  <si>
    <t>The spreadsheet multiplies these pairs of entries to generate a mass of air.</t>
  </si>
  <si>
    <t>Amended EP tab to avoid double counting condensate return. Added note to input page. Cell colours amended</t>
  </si>
  <si>
    <t>CCF</t>
  </si>
  <si>
    <t>Adjusted R1</t>
  </si>
  <si>
    <t>R1 after CCF adjustment</t>
  </si>
  <si>
    <t>Climate change correction factor (optional)</t>
  </si>
  <si>
    <t>Yellow cells have been used to provide flexibility to include fuels or energy uses not identified elsewhere.  Supporting information to explain why the standard fields were not appropriate or adequate will need to be provided where these cells are used.</t>
  </si>
  <si>
    <t xml:space="preserve">Data in the purple cell for the CCF factor is optional. If used the way it was calculated must be explained in supporting information </t>
  </si>
  <si>
    <t>Operator name</t>
  </si>
  <si>
    <t>Application fee (£)</t>
  </si>
  <si>
    <t>What data has been used in the application? →</t>
  </si>
  <si>
    <t>Site name, address and grid reference</t>
  </si>
  <si>
    <r>
      <t xml:space="preserve">EPR Permit reference                   </t>
    </r>
    <r>
      <rPr>
        <b/>
        <sz val="12"/>
        <rFont val="Arial"/>
        <family val="2"/>
      </rPr>
      <t>(if known)</t>
    </r>
  </si>
  <si>
    <t>Climate change factor added. Changes to admin section including section on application fee paid.</t>
  </si>
  <si>
    <t>EAD/0812/xls/v3</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</si>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</sst>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8">
    <font>
      <sz val="12"/>
      <name val="Arial"/>
      <family val="0"/>
    </font>
    <font>
      <sz val="8"/>
      <name val="Arial"/>
      <family val="2"/>
    </font>
    <font>
      <sz val="10"/>
      <name val="Arial"/>
      <family val="2"/>
    </font>
    <font>
      <sz val="11"/>
      <name val="Arial"/>
      <family val="2"/>
    </font>
    <font>
      <u val="single"/>
      <sz val="12"/>
      <color indexed="12"/>
      <name val="Arial"/>
      <family val="2"/>
    </font>
    <font>
      <u val="single"/>
      <sz val="12"/>
      <color indexed="36"/>
      <name val="Arial"/>
      <family val="2"/>
    </font>
    <font>
      <vertAlign val="superscript"/>
      <sz val="12"/>
      <name val="Arial"/>
      <family val="2"/>
    </font>
    <font>
      <vertAlign val="subscript"/>
      <sz val="12"/>
      <name val="Arial"/>
      <family val="2"/>
    </font>
    <font>
      <b/>
      <sz val="8"/>
      <name val="Tahoma"/>
      <family val="2"/>
    </font>
    <font>
      <sz val="11"/>
      <name val="Times New Roman"/>
      <family val="1"/>
    </font>
    <font>
      <sz val="10"/>
      <name val="Times New Roman"/>
      <family val="1"/>
    </font>
    <font>
      <vertAlign val="superscript"/>
      <sz val="11"/>
      <name val="Arial"/>
      <family val="2"/>
    </font>
    <font>
      <b/>
      <sz val="14"/>
      <name val="Arial"/>
      <family val="2"/>
    </font>
    <font>
      <b/>
      <sz val="12"/>
      <name val="Tahoma"/>
      <family val="2"/>
    </font>
    <font>
      <sz val="14"/>
      <name val="Arial"/>
      <family val="2"/>
    </font>
    <font>
      <b/>
      <sz val="16"/>
      <name val="Arial"/>
      <family val="2"/>
    </font>
    <font>
      <b/>
      <sz val="12"/>
      <name val="Arial"/>
      <family val="2"/>
    </font>
    <font>
      <b/>
      <sz val="18"/>
      <color indexed="17"/>
      <name val="Arial"/>
      <family val="2"/>
    </font>
    <font>
      <sz val="10"/>
      <name val="Tahoma"/>
      <family val="2"/>
    </font>
    <font>
      <sz val="16"/>
      <name val="Arial"/>
      <family val="2"/>
    </font>
    <font>
      <sz val="8"/>
      <name val="Tahoma"/>
      <family val="2"/>
    </font>
    <font>
      <sz val="9"/>
      <name val="Tahoma"/>
      <family val="2"/>
    </font>
    <font>
      <b/>
      <sz val="9"/>
      <name val="Tahom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BBDAE1"/>
        <bgColor indexed="64"/>
      </patternFill>
    </fill>
    <fill>
      <patternFill patternType="solid">
        <fgColor rgb="FFFFFF99"/>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ck"/>
      <top>
        <color indexed="63"/>
      </top>
      <bottom style="thin"/>
    </border>
    <border>
      <left style="thick"/>
      <right>
        <color indexed="63"/>
      </right>
      <top>
        <color indexed="63"/>
      </top>
      <bottom style="thin"/>
    </border>
    <border>
      <left style="thick"/>
      <right>
        <color indexed="63"/>
      </right>
      <top style="thin"/>
      <bottom style="thin"/>
    </border>
    <border>
      <left style="thick"/>
      <right>
        <color indexed="63"/>
      </right>
      <top>
        <color indexed="63"/>
      </top>
      <bottom>
        <color indexed="63"/>
      </bottom>
    </border>
    <border>
      <left style="thick"/>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style="thin"/>
    </border>
    <border>
      <left>
        <color indexed="63"/>
      </left>
      <right style="thick"/>
      <top style="thin"/>
      <bottom style="thin"/>
    </border>
    <border>
      <left>
        <color indexed="63"/>
      </left>
      <right style="thick"/>
      <top>
        <color indexed="63"/>
      </top>
      <bottom>
        <color indexed="63"/>
      </bottom>
    </border>
    <border>
      <left>
        <color indexed="63"/>
      </left>
      <right style="thick"/>
      <top style="thin"/>
      <bottom>
        <color indexed="63"/>
      </bottom>
    </border>
    <border>
      <left style="thin"/>
      <right style="thick"/>
      <top style="thin"/>
      <bottom>
        <color indexed="63"/>
      </bottom>
    </border>
    <border>
      <left>
        <color indexed="63"/>
      </left>
      <right style="thick"/>
      <top>
        <color indexed="63"/>
      </top>
      <bottom style="thick"/>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ck"/>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3">
    <xf numFmtId="0" fontId="0" fillId="0" borderId="0" xfId="0" applyAlignment="1">
      <alignment/>
    </xf>
    <xf numFmtId="0" fontId="2" fillId="0" borderId="0" xfId="0" applyFont="1" applyAlignment="1">
      <alignment/>
    </xf>
    <xf numFmtId="0" fontId="3" fillId="0" borderId="0" xfId="0" applyFont="1" applyAlignment="1">
      <alignment horizontal="right"/>
    </xf>
    <xf numFmtId="0" fontId="0" fillId="0" borderId="0" xfId="0" applyAlignment="1">
      <alignment horizontal="right"/>
    </xf>
    <xf numFmtId="9" fontId="0" fillId="0" borderId="0" xfId="59" applyFont="1" applyAlignment="1">
      <alignment/>
    </xf>
    <xf numFmtId="0" fontId="0" fillId="0" borderId="0" xfId="0" applyAlignment="1">
      <alignment horizontal="center" vertical="top" wrapText="1"/>
    </xf>
    <xf numFmtId="0" fontId="0" fillId="0" borderId="0" xfId="0" applyAlignment="1">
      <alignment horizontal="left"/>
    </xf>
    <xf numFmtId="0" fontId="3" fillId="0" borderId="0" xfId="0" applyFont="1" applyAlignment="1">
      <alignment horizontal="left"/>
    </xf>
    <xf numFmtId="2" fontId="0" fillId="0" borderId="0" xfId="0" applyNumberFormat="1" applyAlignment="1">
      <alignment/>
    </xf>
    <xf numFmtId="1" fontId="0" fillId="0" borderId="0" xfId="0" applyNumberFormat="1" applyAlignment="1">
      <alignment/>
    </xf>
    <xf numFmtId="0" fontId="0" fillId="0" borderId="0" xfId="0" applyFill="1" applyAlignment="1">
      <alignment horizontal="center" vertical="top" wrapText="1"/>
    </xf>
    <xf numFmtId="0" fontId="0" fillId="0" borderId="0" xfId="0" applyFill="1" applyAlignment="1">
      <alignment/>
    </xf>
    <xf numFmtId="0" fontId="0" fillId="0" borderId="0" xfId="0" applyFill="1" applyAlignment="1">
      <alignment horizontal="left"/>
    </xf>
    <xf numFmtId="0" fontId="0" fillId="0" borderId="0" xfId="0" applyFill="1" applyAlignment="1">
      <alignment vertical="top"/>
    </xf>
    <xf numFmtId="0" fontId="3"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right" vertical="top"/>
    </xf>
    <xf numFmtId="0" fontId="0" fillId="0" borderId="12" xfId="0" applyFill="1" applyBorder="1" applyAlignment="1">
      <alignment vertical="top"/>
    </xf>
    <xf numFmtId="0" fontId="3" fillId="0" borderId="0"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 fillId="0" borderId="15" xfId="0" applyFont="1" applyFill="1" applyBorder="1" applyAlignment="1">
      <alignment/>
    </xf>
    <xf numFmtId="164" fontId="0" fillId="0" borderId="0" xfId="59" applyNumberFormat="1" applyFont="1" applyAlignment="1">
      <alignment/>
    </xf>
    <xf numFmtId="0" fontId="10" fillId="0" borderId="0" xfId="0" applyFont="1" applyAlignment="1">
      <alignment horizontal="center"/>
    </xf>
    <xf numFmtId="9" fontId="0" fillId="0" borderId="0" xfId="0" applyNumberFormat="1" applyAlignment="1">
      <alignment/>
    </xf>
    <xf numFmtId="0" fontId="3" fillId="0" borderId="13" xfId="0" applyFont="1" applyFill="1" applyBorder="1" applyAlignment="1">
      <alignment/>
    </xf>
    <xf numFmtId="0" fontId="3" fillId="0" borderId="10" xfId="0" applyFont="1" applyFill="1" applyBorder="1" applyAlignment="1">
      <alignment/>
    </xf>
    <xf numFmtId="0" fontId="3" fillId="0" borderId="16" xfId="0" applyFont="1" applyFill="1" applyBorder="1" applyAlignment="1">
      <alignment/>
    </xf>
    <xf numFmtId="0" fontId="0" fillId="0" borderId="17" xfId="0"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0" fillId="0" borderId="19" xfId="0" applyFill="1" applyBorder="1" applyAlignment="1">
      <alignment horizontal="center" vertical="top" wrapText="1"/>
    </xf>
    <xf numFmtId="0" fontId="3" fillId="0" borderId="19"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15" fillId="0" borderId="0" xfId="0" applyFont="1" applyFill="1" applyAlignment="1">
      <alignment/>
    </xf>
    <xf numFmtId="14" fontId="0" fillId="0" borderId="0" xfId="0" applyNumberFormat="1" applyAlignment="1">
      <alignment/>
    </xf>
    <xf numFmtId="0" fontId="16" fillId="0" borderId="0" xfId="0" applyFont="1" applyAlignment="1">
      <alignment horizontal="center" vertical="top"/>
    </xf>
    <xf numFmtId="0" fontId="16" fillId="0" borderId="0" xfId="0" applyNumberFormat="1" applyFont="1" applyAlignment="1">
      <alignment vertical="top" wrapText="1"/>
    </xf>
    <xf numFmtId="0" fontId="16" fillId="0" borderId="0" xfId="0" applyFont="1" applyAlignment="1">
      <alignment vertical="top"/>
    </xf>
    <xf numFmtId="0" fontId="0" fillId="0" borderId="0" xfId="0" applyAlignment="1">
      <alignment wrapText="1"/>
    </xf>
    <xf numFmtId="0" fontId="0" fillId="0" borderId="25" xfId="0" applyFill="1" applyBorder="1" applyAlignment="1" applyProtection="1">
      <alignment/>
      <protection locked="0"/>
    </xf>
    <xf numFmtId="0" fontId="0" fillId="0" borderId="19" xfId="0" applyFill="1" applyBorder="1" applyAlignment="1" applyProtection="1">
      <alignment/>
      <protection locked="0"/>
    </xf>
    <xf numFmtId="0" fontId="0" fillId="0" borderId="26" xfId="0" applyFill="1" applyBorder="1" applyAlignment="1" applyProtection="1">
      <alignment/>
      <protection locked="0"/>
    </xf>
    <xf numFmtId="0" fontId="0" fillId="0" borderId="12" xfId="0" applyFill="1" applyBorder="1" applyAlignment="1" applyProtection="1">
      <alignment/>
      <protection locked="0"/>
    </xf>
    <xf numFmtId="0" fontId="0" fillId="0" borderId="10" xfId="0" applyFill="1" applyBorder="1" applyAlignment="1" applyProtection="1">
      <alignment/>
      <protection locked="0"/>
    </xf>
    <xf numFmtId="0" fontId="0" fillId="0" borderId="16" xfId="0" applyFill="1" applyBorder="1" applyAlignment="1" applyProtection="1">
      <alignment/>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0" fontId="0" fillId="0" borderId="15" xfId="0" applyFill="1" applyBorder="1" applyAlignment="1" applyProtection="1">
      <alignment/>
      <protection locked="0"/>
    </xf>
    <xf numFmtId="0" fontId="0" fillId="0" borderId="14" xfId="0" applyFill="1" applyBorder="1" applyAlignment="1" applyProtection="1">
      <alignment/>
      <protection locked="0"/>
    </xf>
    <xf numFmtId="0" fontId="3" fillId="33" borderId="0" xfId="0" applyFont="1" applyFill="1" applyBorder="1" applyAlignment="1">
      <alignment/>
    </xf>
    <xf numFmtId="0" fontId="0" fillId="0" borderId="27" xfId="0" applyFill="1" applyBorder="1" applyAlignment="1">
      <alignment vertical="top"/>
    </xf>
    <xf numFmtId="9" fontId="0" fillId="0" borderId="26" xfId="59" applyFont="1" applyFill="1" applyBorder="1" applyAlignment="1" applyProtection="1">
      <alignment/>
      <protection locked="0"/>
    </xf>
    <xf numFmtId="0" fontId="3" fillId="0" borderId="26" xfId="0" applyFont="1" applyFill="1" applyBorder="1" applyAlignment="1">
      <alignment/>
    </xf>
    <xf numFmtId="164" fontId="0" fillId="0" borderId="26" xfId="59" applyNumberFormat="1" applyFont="1" applyFill="1" applyBorder="1" applyAlignment="1" applyProtection="1">
      <alignment/>
      <protection locked="0"/>
    </xf>
    <xf numFmtId="0" fontId="0" fillId="0" borderId="18" xfId="0" applyFill="1" applyBorder="1" applyAlignment="1">
      <alignment/>
    </xf>
    <xf numFmtId="49" fontId="0" fillId="0" borderId="28" xfId="0" applyNumberFormat="1" applyFill="1" applyBorder="1" applyAlignment="1">
      <alignment horizontal="left" vertical="top" wrapText="1"/>
    </xf>
    <xf numFmtId="49" fontId="0" fillId="0" borderId="28" xfId="0" applyNumberFormat="1" applyFill="1" applyBorder="1" applyAlignment="1">
      <alignment horizontal="right" vertical="top" wrapText="1"/>
    </xf>
    <xf numFmtId="49" fontId="0" fillId="0" borderId="0" xfId="0" applyNumberFormat="1" applyFill="1" applyBorder="1" applyAlignment="1">
      <alignment horizontal="right" vertical="top" wrapText="1"/>
    </xf>
    <xf numFmtId="49" fontId="0" fillId="0" borderId="29" xfId="0" applyNumberFormat="1" applyFill="1" applyBorder="1" applyAlignment="1">
      <alignment horizontal="left" vertical="top" wrapText="1"/>
    </xf>
    <xf numFmtId="0" fontId="12" fillId="0" borderId="30" xfId="0" applyFont="1" applyFill="1" applyBorder="1" applyAlignment="1">
      <alignment horizontal="left" vertical="center"/>
    </xf>
    <xf numFmtId="0" fontId="12" fillId="0" borderId="31" xfId="0" applyFont="1" applyFill="1" applyBorder="1" applyAlignment="1">
      <alignment vertical="center"/>
    </xf>
    <xf numFmtId="0" fontId="0" fillId="0" borderId="31" xfId="0" applyFill="1" applyBorder="1" applyAlignment="1">
      <alignment vertical="center"/>
    </xf>
    <xf numFmtId="0" fontId="3" fillId="0" borderId="31" xfId="0" applyFont="1" applyFill="1" applyBorder="1" applyAlignment="1">
      <alignment vertical="center"/>
    </xf>
    <xf numFmtId="0" fontId="0" fillId="0" borderId="32" xfId="0" applyFill="1" applyBorder="1" applyAlignment="1">
      <alignment vertical="center"/>
    </xf>
    <xf numFmtId="0" fontId="3" fillId="0" borderId="19" xfId="0" applyFont="1" applyFill="1" applyBorder="1" applyAlignment="1" applyProtection="1">
      <alignment/>
      <protection locked="0"/>
    </xf>
    <xf numFmtId="0" fontId="3" fillId="0" borderId="20" xfId="0" applyFont="1" applyFill="1" applyBorder="1" applyAlignment="1" applyProtection="1">
      <alignment/>
      <protection locked="0"/>
    </xf>
    <xf numFmtId="0" fontId="3" fillId="0" borderId="25" xfId="0" applyFont="1" applyFill="1" applyBorder="1" applyAlignment="1" applyProtection="1">
      <alignment/>
      <protection locked="0"/>
    </xf>
    <xf numFmtId="0" fontId="3" fillId="0" borderId="33"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3" fillId="0" borderId="17" xfId="0" applyFont="1" applyFill="1" applyBorder="1" applyAlignment="1" applyProtection="1">
      <alignment/>
      <protection locked="0"/>
    </xf>
    <xf numFmtId="0" fontId="3" fillId="0" borderId="36" xfId="0" applyFont="1" applyFill="1" applyBorder="1" applyAlignment="1" applyProtection="1">
      <alignment/>
      <protection locked="0"/>
    </xf>
    <xf numFmtId="0" fontId="3" fillId="0" borderId="26" xfId="0" applyFont="1" applyFill="1" applyBorder="1" applyAlignment="1" applyProtection="1">
      <alignment/>
      <protection locked="0"/>
    </xf>
    <xf numFmtId="0" fontId="3" fillId="0" borderId="37" xfId="0" applyFont="1" applyFill="1" applyBorder="1" applyAlignment="1" applyProtection="1">
      <alignment/>
      <protection locked="0"/>
    </xf>
    <xf numFmtId="0" fontId="19" fillId="0" borderId="0" xfId="0" applyFont="1" applyFill="1" applyAlignment="1">
      <alignment/>
    </xf>
    <xf numFmtId="0" fontId="3" fillId="0" borderId="0" xfId="0" applyFont="1" applyFill="1" applyBorder="1" applyAlignment="1">
      <alignment/>
    </xf>
    <xf numFmtId="0" fontId="3" fillId="33" borderId="0" xfId="0" applyFont="1" applyFill="1" applyBorder="1" applyAlignment="1">
      <alignment/>
    </xf>
    <xf numFmtId="0" fontId="0" fillId="0" borderId="25" xfId="0" applyFill="1" applyBorder="1" applyAlignment="1" applyProtection="1">
      <alignment/>
      <protection/>
    </xf>
    <xf numFmtId="0" fontId="0" fillId="0" borderId="0" xfId="0" applyFont="1" applyAlignment="1">
      <alignment/>
    </xf>
    <xf numFmtId="0" fontId="0" fillId="0" borderId="0" xfId="0" applyFont="1" applyAlignment="1">
      <alignment wrapText="1"/>
    </xf>
    <xf numFmtId="49" fontId="0" fillId="0" borderId="29" xfId="0" applyNumberFormat="1" applyFont="1" applyFill="1" applyBorder="1" applyAlignment="1">
      <alignment horizontal="right" vertical="center" wrapText="1"/>
    </xf>
    <xf numFmtId="49" fontId="0" fillId="0" borderId="38"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0" fillId="0" borderId="35" xfId="0" applyNumberFormat="1" applyFill="1" applyBorder="1" applyAlignment="1">
      <alignment horizontal="left" vertical="top" wrapText="1"/>
    </xf>
    <xf numFmtId="49" fontId="2" fillId="0" borderId="28" xfId="0" applyNumberFormat="1" applyFont="1" applyFill="1" applyBorder="1" applyAlignment="1">
      <alignment horizontal="left" vertical="top" wrapText="1"/>
    </xf>
    <xf numFmtId="2" fontId="0" fillId="0" borderId="25" xfId="0" applyNumberFormat="1" applyFill="1" applyBorder="1" applyAlignment="1" applyProtection="1">
      <alignment horizontal="center" vertical="center" wrapText="1"/>
      <protection/>
    </xf>
    <xf numFmtId="49" fontId="0" fillId="0" borderId="28" xfId="0" applyNumberFormat="1" applyFont="1" applyFill="1" applyBorder="1" applyAlignment="1">
      <alignment horizontal="right" vertical="top" wrapText="1"/>
    </xf>
    <xf numFmtId="0" fontId="3" fillId="0" borderId="0" xfId="0" applyFont="1" applyAlignment="1">
      <alignment horizontal="right"/>
    </xf>
    <xf numFmtId="0" fontId="3" fillId="0" borderId="0" xfId="0" applyFont="1" applyAlignment="1">
      <alignment horizontal="left"/>
    </xf>
    <xf numFmtId="14" fontId="0" fillId="0" borderId="0" xfId="0" applyNumberFormat="1" applyFont="1" applyAlignment="1">
      <alignment/>
    </xf>
    <xf numFmtId="0" fontId="0" fillId="0" borderId="0" xfId="0" applyFont="1" applyAlignment="1">
      <alignment wrapText="1"/>
    </xf>
    <xf numFmtId="49" fontId="0" fillId="0" borderId="28" xfId="0" applyNumberFormat="1" applyFont="1" applyFill="1" applyBorder="1" applyAlignment="1">
      <alignment horizontal="right" vertical="top" wrapText="1"/>
    </xf>
    <xf numFmtId="0" fontId="0" fillId="0" borderId="0" xfId="0" applyFont="1" applyAlignment="1">
      <alignment/>
    </xf>
    <xf numFmtId="0" fontId="3" fillId="0" borderId="15" xfId="0" applyFont="1" applyFill="1" applyBorder="1" applyAlignment="1">
      <alignment horizontal="center" vertical="top" wrapText="1"/>
    </xf>
    <xf numFmtId="0" fontId="0" fillId="0" borderId="15" xfId="0" applyFill="1" applyBorder="1" applyAlignment="1">
      <alignment horizontal="center" vertical="top" wrapText="1"/>
    </xf>
    <xf numFmtId="0" fontId="0" fillId="0" borderId="25" xfId="0" applyFont="1" applyFill="1" applyBorder="1" applyAlignment="1">
      <alignment horizontal="left" vertical="top" wrapText="1"/>
    </xf>
    <xf numFmtId="0" fontId="0" fillId="0" borderId="25" xfId="0" applyFill="1" applyBorder="1" applyAlignment="1" applyProtection="1">
      <alignment horizontal="center"/>
      <protection locked="0"/>
    </xf>
    <xf numFmtId="0" fontId="0" fillId="0" borderId="19" xfId="0" applyFont="1" applyFill="1" applyBorder="1" applyAlignment="1">
      <alignment horizontal="left" vertical="top" wrapText="1"/>
    </xf>
    <xf numFmtId="2" fontId="0" fillId="0" borderId="19" xfId="0" applyNumberFormat="1" applyFill="1" applyBorder="1" applyAlignment="1" applyProtection="1">
      <alignment horizontal="center" vertical="center" wrapText="1"/>
      <protection/>
    </xf>
    <xf numFmtId="0" fontId="12" fillId="0" borderId="39" xfId="0" applyFont="1" applyFill="1" applyBorder="1" applyAlignment="1">
      <alignment horizontal="center" vertical="center" wrapText="1"/>
    </xf>
    <xf numFmtId="0" fontId="14" fillId="0" borderId="25" xfId="0" applyFont="1" applyFill="1" applyBorder="1" applyAlignment="1" applyProtection="1">
      <alignment horizontal="center" vertical="center" wrapText="1"/>
      <protection locked="0"/>
    </xf>
    <xf numFmtId="0" fontId="0" fillId="0" borderId="40" xfId="0" applyFill="1" applyBorder="1" applyAlignment="1">
      <alignment horizontal="center"/>
    </xf>
    <xf numFmtId="0" fontId="0" fillId="0" borderId="41" xfId="0" applyFill="1" applyBorder="1" applyAlignment="1">
      <alignment horizontal="center"/>
    </xf>
    <xf numFmtId="49" fontId="2" fillId="0" borderId="42" xfId="0" applyNumberFormat="1" applyFont="1" applyFill="1" applyBorder="1" applyAlignment="1">
      <alignment horizontal="left" vertical="top" wrapText="1"/>
    </xf>
    <xf numFmtId="169" fontId="0" fillId="0" borderId="0" xfId="0" applyNumberFormat="1" applyFont="1" applyAlignment="1">
      <alignment/>
    </xf>
    <xf numFmtId="0" fontId="12"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14" fillId="0" borderId="10"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 xfId="0"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0" fillId="0" borderId="35" xfId="0" applyNumberFormat="1" applyFill="1" applyBorder="1" applyAlignment="1">
      <alignment horizontal="left" vertical="top" wrapText="1"/>
    </xf>
    <xf numFmtId="49" fontId="0" fillId="0" borderId="35" xfId="0" applyNumberFormat="1" applyFont="1" applyFill="1" applyBorder="1" applyAlignment="1">
      <alignment horizontal="left" vertical="top" wrapText="1"/>
    </xf>
    <xf numFmtId="0" fontId="0" fillId="0" borderId="18" xfId="0" applyFill="1" applyBorder="1" applyAlignment="1">
      <alignment horizontal="left" vertical="top"/>
    </xf>
    <xf numFmtId="0" fontId="0" fillId="0" borderId="14" xfId="0" applyFill="1" applyBorder="1" applyAlignment="1">
      <alignment horizontal="left" vertical="top"/>
    </xf>
    <xf numFmtId="0" fontId="3" fillId="0" borderId="33"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15" fillId="0" borderId="43" xfId="0" applyFont="1" applyFill="1" applyBorder="1" applyAlignment="1">
      <alignment horizontal="center" vertical="center"/>
    </xf>
    <xf numFmtId="0" fontId="15" fillId="0" borderId="40" xfId="0" applyFont="1" applyFill="1" applyBorder="1" applyAlignment="1">
      <alignment horizontal="center" vertical="center"/>
    </xf>
    <xf numFmtId="0" fontId="0" fillId="0" borderId="0" xfId="0" applyBorder="1" applyAlignment="1">
      <alignment/>
    </xf>
    <xf numFmtId="0" fontId="0" fillId="0" borderId="35" xfId="0" applyBorder="1" applyAlignment="1">
      <alignment/>
    </xf>
    <xf numFmtId="49" fontId="0" fillId="34" borderId="0" xfId="0" applyNumberFormat="1" applyFill="1" applyBorder="1" applyAlignment="1">
      <alignment horizontal="left" vertical="top" wrapText="1"/>
    </xf>
    <xf numFmtId="49" fontId="0" fillId="34" borderId="35" xfId="0" applyNumberFormat="1" applyFill="1" applyBorder="1" applyAlignment="1">
      <alignment horizontal="left" vertical="top" wrapText="1"/>
    </xf>
    <xf numFmtId="49" fontId="0" fillId="7" borderId="0" xfId="0" applyNumberFormat="1" applyFill="1" applyBorder="1" applyAlignment="1">
      <alignment horizontal="left" vertical="top" wrapText="1"/>
    </xf>
    <xf numFmtId="49" fontId="0" fillId="7" borderId="35" xfId="0" applyNumberFormat="1" applyFill="1" applyBorder="1" applyAlignment="1">
      <alignment horizontal="left" vertical="top" wrapText="1"/>
    </xf>
    <xf numFmtId="49" fontId="0" fillId="35" borderId="0" xfId="0" applyNumberFormat="1" applyFont="1" applyFill="1" applyBorder="1" applyAlignment="1">
      <alignment horizontal="left" vertical="top" wrapText="1"/>
    </xf>
    <xf numFmtId="49" fontId="0" fillId="35" borderId="0" xfId="0" applyNumberFormat="1" applyFill="1" applyBorder="1" applyAlignment="1">
      <alignment horizontal="left" vertical="top" wrapText="1"/>
    </xf>
    <xf numFmtId="49" fontId="0" fillId="35" borderId="35" xfId="0" applyNumberFormat="1" applyFill="1" applyBorder="1" applyAlignment="1">
      <alignment horizontal="left" vertical="top" wrapText="1"/>
    </xf>
    <xf numFmtId="0" fontId="0" fillId="0" borderId="13" xfId="0" applyFont="1" applyFill="1" applyBorder="1" applyAlignment="1">
      <alignment horizontal="left" vertical="top"/>
    </xf>
    <xf numFmtId="0" fontId="0" fillId="0" borderId="26" xfId="0" applyFill="1" applyBorder="1" applyAlignment="1">
      <alignment horizontal="left" vertical="top"/>
    </xf>
    <xf numFmtId="0" fontId="0" fillId="0" borderId="44" xfId="0" applyFill="1" applyBorder="1" applyAlignment="1">
      <alignment horizontal="left" vertical="top"/>
    </xf>
    <xf numFmtId="0" fontId="0" fillId="0" borderId="19" xfId="0" applyFill="1" applyBorder="1" applyAlignment="1">
      <alignment horizontal="left" vertical="top"/>
    </xf>
    <xf numFmtId="0" fontId="0" fillId="0" borderId="24" xfId="0" applyFill="1" applyBorder="1" applyAlignment="1">
      <alignment horizontal="left" vertical="top"/>
    </xf>
    <xf numFmtId="0" fontId="0" fillId="0" borderId="17" xfId="0" applyFill="1" applyBorder="1" applyAlignment="1">
      <alignment horizontal="left" vertical="top"/>
    </xf>
    <xf numFmtId="0" fontId="0" fillId="0" borderId="23" xfId="0" applyFill="1" applyBorder="1" applyAlignment="1">
      <alignment horizontal="left" vertical="top"/>
    </xf>
    <xf numFmtId="0" fontId="0" fillId="0" borderId="0" xfId="0" applyFill="1" applyBorder="1" applyAlignment="1">
      <alignment horizontal="left" vertical="top"/>
    </xf>
    <xf numFmtId="0" fontId="0" fillId="0" borderId="21" xfId="0" applyFill="1" applyBorder="1" applyAlignment="1">
      <alignment horizontal="left" vertical="top"/>
    </xf>
    <xf numFmtId="0" fontId="0" fillId="0" borderId="15" xfId="0" applyFill="1" applyBorder="1" applyAlignment="1">
      <alignment horizontal="left" vertical="top"/>
    </xf>
    <xf numFmtId="0" fontId="0" fillId="0" borderId="22" xfId="0" applyFill="1" applyBorder="1" applyAlignment="1">
      <alignment horizontal="left"/>
    </xf>
    <xf numFmtId="0" fontId="0" fillId="0" borderId="12" xfId="0" applyFill="1" applyBorder="1" applyAlignment="1">
      <alignment horizontal="left"/>
    </xf>
    <xf numFmtId="0" fontId="0" fillId="0" borderId="24" xfId="0" applyFill="1" applyBorder="1" applyAlignment="1">
      <alignment horizontal="left"/>
    </xf>
    <xf numFmtId="0" fontId="0" fillId="0" borderId="27" xfId="0" applyFill="1" applyBorder="1" applyAlignment="1">
      <alignment horizontal="left"/>
    </xf>
    <xf numFmtId="0" fontId="0" fillId="0" borderId="17" xfId="0" applyFill="1" applyBorder="1" applyAlignment="1">
      <alignment horizontal="left"/>
    </xf>
    <xf numFmtId="0" fontId="0" fillId="0" borderId="44" xfId="0" applyFill="1" applyBorder="1" applyAlignment="1">
      <alignment horizontal="right" vertical="top"/>
    </xf>
    <xf numFmtId="0" fontId="0" fillId="0" borderId="19" xfId="0" applyFill="1" applyBorder="1" applyAlignment="1">
      <alignment horizontal="right" vertical="top"/>
    </xf>
    <xf numFmtId="0" fontId="0" fillId="36" borderId="18" xfId="0" applyFill="1" applyBorder="1" applyAlignment="1">
      <alignment horizontal="left" vertical="top"/>
    </xf>
    <xf numFmtId="0" fontId="0" fillId="36" borderId="13" xfId="0" applyFill="1" applyBorder="1" applyAlignment="1">
      <alignment horizontal="left" vertical="top"/>
    </xf>
    <xf numFmtId="0" fontId="0" fillId="0" borderId="13" xfId="0" applyFill="1" applyBorder="1" applyAlignment="1">
      <alignment horizontal="left" vertical="top"/>
    </xf>
    <xf numFmtId="0" fontId="0" fillId="0" borderId="18" xfId="0" applyFont="1" applyFill="1" applyBorder="1" applyAlignment="1">
      <alignment horizontal="left" vertical="top"/>
    </xf>
    <xf numFmtId="0" fontId="0" fillId="0" borderId="14" xfId="0" applyFont="1" applyFill="1" applyBorder="1" applyAlignment="1">
      <alignment horizontal="left" vertical="top"/>
    </xf>
    <xf numFmtId="0" fontId="0" fillId="0" borderId="13" xfId="0" applyFont="1" applyFill="1" applyBorder="1" applyAlignment="1">
      <alignment horizontal="right" vertical="top"/>
    </xf>
    <xf numFmtId="0" fontId="0" fillId="0" borderId="18" xfId="0" applyFont="1" applyFill="1" applyBorder="1" applyAlignment="1">
      <alignment horizontal="right" vertical="top"/>
    </xf>
    <xf numFmtId="0" fontId="0" fillId="36" borderId="18" xfId="0" applyFill="1" applyBorder="1" applyAlignment="1" applyProtection="1">
      <alignment horizontal="left" vertical="top" wrapText="1"/>
      <protection locked="0"/>
    </xf>
    <xf numFmtId="0" fontId="0" fillId="36" borderId="13" xfId="0" applyFont="1" applyFill="1" applyBorder="1" applyAlignment="1" applyProtection="1">
      <alignment horizontal="left" vertical="top" wrapText="1"/>
      <protection locked="0"/>
    </xf>
    <xf numFmtId="0" fontId="0" fillId="36" borderId="14" xfId="0" applyFont="1" applyFill="1" applyBorder="1" applyAlignment="1" applyProtection="1">
      <alignment horizontal="left" vertical="top" wrapText="1"/>
      <protection locked="0"/>
    </xf>
    <xf numFmtId="0" fontId="0" fillId="0" borderId="18" xfId="0" applyFont="1" applyFill="1" applyBorder="1" applyAlignment="1">
      <alignment horizontal="left" vertical="top"/>
    </xf>
    <xf numFmtId="0" fontId="0" fillId="0" borderId="22" xfId="0" applyFont="1" applyFill="1" applyBorder="1" applyAlignment="1">
      <alignment horizontal="left"/>
    </xf>
    <xf numFmtId="0" fontId="0" fillId="0" borderId="12" xfId="0" applyFont="1" applyFill="1" applyBorder="1" applyAlignment="1">
      <alignment horizontal="left"/>
    </xf>
    <xf numFmtId="0" fontId="0" fillId="0" borderId="27" xfId="0" applyFill="1" applyBorder="1" applyAlignment="1">
      <alignment horizontal="left" vertical="top"/>
    </xf>
    <xf numFmtId="0" fontId="0" fillId="0" borderId="45" xfId="0" applyFill="1" applyBorder="1" applyAlignment="1">
      <alignment horizontal="left" vertical="top"/>
    </xf>
    <xf numFmtId="0" fontId="0" fillId="0" borderId="11" xfId="0" applyFill="1" applyBorder="1" applyAlignment="1">
      <alignment horizontal="left" vertical="top"/>
    </xf>
    <xf numFmtId="0" fontId="3" fillId="33" borderId="25" xfId="0" applyFont="1" applyFill="1" applyBorder="1" applyAlignment="1" applyProtection="1">
      <alignment horizontal="left"/>
      <protection locked="0"/>
    </xf>
    <xf numFmtId="0" fontId="3" fillId="33" borderId="33" xfId="0" applyFont="1" applyFill="1" applyBorder="1" applyAlignment="1" applyProtection="1">
      <alignment horizontal="left"/>
      <protection locked="0"/>
    </xf>
    <xf numFmtId="49" fontId="0" fillId="0" borderId="0" xfId="0" applyNumberFormat="1" applyFont="1" applyFill="1" applyBorder="1" applyAlignment="1">
      <alignment horizontal="left" vertical="top" wrapText="1"/>
    </xf>
    <xf numFmtId="0" fontId="3" fillId="0" borderId="33" xfId="0" applyFont="1" applyFill="1" applyBorder="1" applyAlignment="1" applyProtection="1" quotePrefix="1">
      <alignment horizontal="left"/>
      <protection locked="0"/>
    </xf>
    <xf numFmtId="49" fontId="0" fillId="17" borderId="0" xfId="0" applyNumberFormat="1" applyFont="1" applyFill="1" applyBorder="1" applyAlignment="1">
      <alignment horizontal="left" vertical="top" wrapText="1"/>
    </xf>
    <xf numFmtId="49" fontId="0" fillId="17" borderId="0" xfId="0" applyNumberFormat="1" applyFill="1" applyBorder="1" applyAlignment="1">
      <alignment horizontal="left" vertical="top" wrapText="1"/>
    </xf>
    <xf numFmtId="49" fontId="0" fillId="17" borderId="35" xfId="0" applyNumberFormat="1" applyFill="1" applyBorder="1" applyAlignment="1">
      <alignment horizontal="left" vertical="top" wrapText="1"/>
    </xf>
    <xf numFmtId="0" fontId="12" fillId="0"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3" fillId="0" borderId="26" xfId="0" applyFont="1" applyFill="1" applyBorder="1" applyAlignment="1" applyProtection="1">
      <alignment horizontal="left"/>
      <protection locked="0"/>
    </xf>
    <xf numFmtId="0" fontId="3" fillId="0" borderId="44"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3" fillId="0" borderId="46"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12" fillId="0" borderId="47" xfId="0" applyFont="1" applyFill="1" applyBorder="1" applyAlignment="1">
      <alignment horizontal="left" wrapText="1"/>
    </xf>
    <xf numFmtId="0" fontId="16" fillId="0" borderId="48" xfId="0" applyFont="1" applyBorder="1" applyAlignment="1">
      <alignment horizontal="left" wrapText="1"/>
    </xf>
    <xf numFmtId="0" fontId="14" fillId="0" borderId="49" xfId="0" applyFont="1" applyFill="1" applyBorder="1" applyAlignment="1" applyProtection="1">
      <alignment horizontal="center" wrapText="1"/>
      <protection locked="0"/>
    </xf>
    <xf numFmtId="0" fontId="14" fillId="0" borderId="50" xfId="0" applyFont="1" applyFill="1" applyBorder="1" applyAlignment="1" applyProtection="1">
      <alignment horizontal="center" wrapText="1"/>
      <protection locked="0"/>
    </xf>
    <xf numFmtId="0" fontId="14" fillId="0" borderId="48" xfId="0" applyFont="1" applyFill="1" applyBorder="1" applyAlignment="1" applyProtection="1">
      <alignment horizontal="center" wrapText="1"/>
      <protection locked="0"/>
    </xf>
    <xf numFmtId="0" fontId="17" fillId="0" borderId="51"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0" fillId="0" borderId="0" xfId="0" applyAlignment="1">
      <alignment horizontal="left"/>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8" tint="0.5999600291252136"/>
        </patternFill>
      </fill>
    </dxf>
    <dxf>
      <fill>
        <patternFill>
          <bgColor theme="8" tint="0.5999600291252136"/>
        </patternFill>
      </fill>
    </dxf>
    <dxf>
      <fill>
        <patternFill>
          <bgColor theme="7" tint="0.3999499976634979"/>
        </patternFill>
      </fill>
    </dxf>
    <dxf>
      <font>
        <b/>
        <i val="0"/>
        <color indexed="10"/>
      </font>
      <fill>
        <patternFill patternType="mediumGray">
          <fgColor indexed="9"/>
          <bgColor indexed="47"/>
        </patternFill>
      </fill>
    </dxf>
    <dxf>
      <font>
        <b/>
        <i val="0"/>
        <color indexed="10"/>
      </font>
      <fill>
        <patternFill patternType="mediumGray">
          <fgColor indexed="9"/>
          <bgColor indexed="47"/>
        </patternFill>
      </fill>
    </dxf>
    <dxf/>
    <dxf>
      <font>
        <b/>
        <i val="0"/>
        <color indexed="10"/>
      </font>
      <fill>
        <patternFill patternType="mediumGray">
          <fgColor indexed="9"/>
          <bgColor indexed="47"/>
        </patternFill>
      </fill>
    </dxf>
    <dxf>
      <font>
        <b/>
        <i val="0"/>
        <color indexed="10"/>
      </font>
    </dxf>
    <dxf>
      <font>
        <b/>
        <i val="0"/>
        <color indexed="10"/>
      </font>
      <fill>
        <patternFill patternType="mediumGray">
          <fgColor indexed="9"/>
          <bgColor indexed="47"/>
        </patternFill>
      </fill>
    </dxf>
    <dxf>
      <fill>
        <patternFill>
          <bgColor theme="8" tint="0.5999600291252136"/>
        </patternFill>
      </fill>
    </dxf>
    <dxf>
      <fill>
        <patternFill patternType="mediumGray">
          <fgColor indexed="9"/>
          <bgColor indexed="47"/>
        </patternFill>
      </fill>
    </dxf>
    <dxf>
      <fill>
        <patternFill>
          <bgColor theme="8" tint="0.5999600291252136"/>
        </patternFill>
      </fill>
    </dxf>
    <dxf>
      <font>
        <b/>
        <i val="0"/>
        <color rgb="FFFF0000"/>
      </font>
      <fill>
        <patternFill patternType="mediumGray">
          <fgColor rgb="FFFFFFFF"/>
          <bgColor rgb="FFFFCC99"/>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2</xdr:row>
      <xdr:rowOff>104775</xdr:rowOff>
    </xdr:from>
    <xdr:to>
      <xdr:col>8</xdr:col>
      <xdr:colOff>1381125</xdr:colOff>
      <xdr:row>3</xdr:row>
      <xdr:rowOff>419100</xdr:rowOff>
    </xdr:to>
    <xdr:pic>
      <xdr:nvPicPr>
        <xdr:cNvPr id="1" name="Picture 1" descr="EA_logo_Green.jpg"/>
        <xdr:cNvPicPr preferRelativeResize="1">
          <a:picLocks noChangeAspect="1"/>
        </xdr:cNvPicPr>
      </xdr:nvPicPr>
      <xdr:blipFill>
        <a:blip r:embed="rId1"/>
        <a:stretch>
          <a:fillRect/>
        </a:stretch>
      </xdr:blipFill>
      <xdr:spPr>
        <a:xfrm>
          <a:off x="9039225" y="1447800"/>
          <a:ext cx="34956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D121"/>
  <sheetViews>
    <sheetView tabSelected="1" zoomScale="70" zoomScaleNormal="70" workbookViewId="0" topLeftCell="A1">
      <pane ySplit="6" topLeftCell="A7" activePane="bottomLeft" state="frozen"/>
      <selection pane="topLeft" activeCell="A1" sqref="A1"/>
      <selection pane="bottomLeft" activeCell="F28" sqref="F28"/>
    </sheetView>
  </sheetViews>
  <sheetFormatPr defaultColWidth="8.88671875" defaultRowHeight="15"/>
  <cols>
    <col min="1" max="1" width="24.5546875" style="12" customWidth="1"/>
    <col min="2" max="2" width="34.77734375" style="13" customWidth="1"/>
    <col min="3" max="3" width="10.99609375" style="11" customWidth="1"/>
    <col min="4" max="4" width="9.99609375" style="14" customWidth="1"/>
    <col min="5" max="5" width="8.99609375" style="11" customWidth="1"/>
    <col min="6" max="6" width="14.21484375" style="11" customWidth="1"/>
    <col min="7" max="7" width="8.88671875" style="14" customWidth="1"/>
    <col min="8" max="8" width="17.6640625" style="11" customWidth="1"/>
    <col min="9" max="9" width="17.77734375" style="11" customWidth="1"/>
    <col min="10" max="29" width="8.88671875" style="11" customWidth="1"/>
    <col min="30" max="30" width="12.10546875" style="11" customWidth="1"/>
    <col min="31" max="16384" width="8.88671875" style="11" customWidth="1"/>
  </cols>
  <sheetData>
    <row r="1" spans="1:9" ht="47.25" customHeight="1" thickBot="1">
      <c r="A1" s="128" t="s">
        <v>121</v>
      </c>
      <c r="B1" s="129"/>
      <c r="C1" s="129"/>
      <c r="D1" s="129"/>
      <c r="E1" s="129"/>
      <c r="F1" s="129"/>
      <c r="G1" s="111"/>
      <c r="H1" s="111"/>
      <c r="I1" s="112"/>
    </row>
    <row r="2" spans="1:30" s="42" customFormat="1" ht="58.5" customHeight="1">
      <c r="A2" s="109" t="s">
        <v>143</v>
      </c>
      <c r="B2" s="110"/>
      <c r="C2" s="179" t="s">
        <v>144</v>
      </c>
      <c r="D2" s="180"/>
      <c r="E2" s="117"/>
      <c r="F2" s="118"/>
      <c r="G2" s="192"/>
      <c r="H2" s="193"/>
      <c r="I2" s="194"/>
      <c r="AD2" s="42" t="s">
        <v>86</v>
      </c>
    </row>
    <row r="3" spans="1:9" s="42" customFormat="1" ht="55.5" customHeight="1">
      <c r="A3" s="109" t="s">
        <v>140</v>
      </c>
      <c r="B3" s="110"/>
      <c r="C3" s="115" t="s">
        <v>141</v>
      </c>
      <c r="D3" s="116"/>
      <c r="E3" s="117"/>
      <c r="F3" s="118"/>
      <c r="G3" s="195"/>
      <c r="H3" s="196"/>
      <c r="I3" s="197"/>
    </row>
    <row r="4" spans="1:9" s="42" customFormat="1" ht="73.5" customHeight="1">
      <c r="A4" s="109" t="s">
        <v>63</v>
      </c>
      <c r="B4" s="110"/>
      <c r="C4" s="115"/>
      <c r="D4" s="119"/>
      <c r="E4" s="119"/>
      <c r="F4" s="116"/>
      <c r="G4" s="195"/>
      <c r="H4" s="196"/>
      <c r="I4" s="197"/>
    </row>
    <row r="5" spans="1:30" s="42" customFormat="1" ht="39" customHeight="1" thickBot="1">
      <c r="A5" s="187" t="s">
        <v>142</v>
      </c>
      <c r="B5" s="188"/>
      <c r="C5" s="189" t="s">
        <v>71</v>
      </c>
      <c r="D5" s="190"/>
      <c r="E5" s="190"/>
      <c r="F5" s="191"/>
      <c r="G5" s="198"/>
      <c r="H5" s="199"/>
      <c r="I5" s="200"/>
      <c r="AD5" s="84" t="s">
        <v>71</v>
      </c>
    </row>
    <row r="6" spans="1:30" ht="60">
      <c r="A6" s="107" t="s">
        <v>64</v>
      </c>
      <c r="B6" s="108" t="e">
        <f>'Summary calculation'!B6</f>
        <v>#DIV/0!</v>
      </c>
      <c r="C6" s="36" t="s">
        <v>20</v>
      </c>
      <c r="D6" s="35" t="s">
        <v>57</v>
      </c>
      <c r="E6" s="34" t="s">
        <v>37</v>
      </c>
      <c r="F6" s="34" t="s">
        <v>55</v>
      </c>
      <c r="G6" s="35" t="s">
        <v>57</v>
      </c>
      <c r="H6" s="34" t="s">
        <v>62</v>
      </c>
      <c r="I6" s="37" t="s">
        <v>56</v>
      </c>
      <c r="J6" s="10"/>
      <c r="K6" s="10"/>
      <c r="L6" s="10"/>
      <c r="M6" s="10"/>
      <c r="AD6" s="11" t="s">
        <v>95</v>
      </c>
    </row>
    <row r="7" spans="1:13" ht="30">
      <c r="A7" s="105" t="s">
        <v>137</v>
      </c>
      <c r="B7" s="106"/>
      <c r="C7" s="36"/>
      <c r="D7" s="103"/>
      <c r="E7" s="34"/>
      <c r="F7" s="104"/>
      <c r="G7" s="103"/>
      <c r="H7" s="34"/>
      <c r="I7" s="37"/>
      <c r="J7" s="10"/>
      <c r="K7" s="10"/>
      <c r="L7" s="10"/>
      <c r="M7" s="10"/>
    </row>
    <row r="8" spans="1:13" ht="39.75" customHeight="1">
      <c r="A8" s="105" t="s">
        <v>136</v>
      </c>
      <c r="B8" s="95">
        <f>IF(B7="","",'Summary calculation'!B8)</f>
      </c>
      <c r="C8" s="36"/>
      <c r="D8" s="103"/>
      <c r="E8" s="34"/>
      <c r="F8" s="104"/>
      <c r="G8" s="103"/>
      <c r="H8" s="34"/>
      <c r="I8" s="37"/>
      <c r="J8" s="10"/>
      <c r="K8" s="10"/>
      <c r="L8" s="10"/>
      <c r="M8" s="10"/>
    </row>
    <row r="9" spans="1:9" ht="15">
      <c r="A9" s="38" t="s">
        <v>79</v>
      </c>
      <c r="B9" s="17"/>
      <c r="C9" s="48"/>
      <c r="D9" s="30" t="s">
        <v>19</v>
      </c>
      <c r="E9" s="48"/>
      <c r="F9" s="53"/>
      <c r="G9" s="30"/>
      <c r="H9" s="73"/>
      <c r="I9" s="74"/>
    </row>
    <row r="10" spans="1:9" ht="15">
      <c r="A10" s="149" t="s">
        <v>78</v>
      </c>
      <c r="B10" s="150"/>
      <c r="C10" s="49"/>
      <c r="D10" s="29" t="s">
        <v>19</v>
      </c>
      <c r="E10" s="48"/>
      <c r="F10" s="53"/>
      <c r="G10" s="30"/>
      <c r="H10" s="75"/>
      <c r="I10" s="76"/>
    </row>
    <row r="11" spans="1:9" ht="15">
      <c r="A11" s="39" t="s">
        <v>77</v>
      </c>
      <c r="B11" s="20"/>
      <c r="C11" s="50"/>
      <c r="D11" s="21" t="s">
        <v>19</v>
      </c>
      <c r="E11" s="48"/>
      <c r="F11" s="54"/>
      <c r="G11" s="21"/>
      <c r="H11" s="75"/>
      <c r="I11" s="76"/>
    </row>
    <row r="12" spans="1:9" ht="15">
      <c r="A12" s="39" t="s">
        <v>76</v>
      </c>
      <c r="B12" s="18"/>
      <c r="C12" s="15"/>
      <c r="D12" s="32"/>
      <c r="E12" s="53"/>
      <c r="F12" s="55"/>
      <c r="G12" s="32"/>
      <c r="H12" s="75"/>
      <c r="I12" s="76"/>
    </row>
    <row r="13" spans="1:9" ht="15">
      <c r="A13" s="40"/>
      <c r="B13" s="158" t="s">
        <v>80</v>
      </c>
      <c r="C13" s="48"/>
      <c r="D13" s="21" t="s">
        <v>54</v>
      </c>
      <c r="E13" s="48"/>
      <c r="F13" s="48">
        <v>0.93</v>
      </c>
      <c r="G13" s="21" t="s">
        <v>50</v>
      </c>
      <c r="H13" s="127"/>
      <c r="I13" s="126"/>
    </row>
    <row r="14" spans="1:9" ht="15">
      <c r="A14" s="40"/>
      <c r="B14" s="125"/>
      <c r="C14" s="16"/>
      <c r="D14" s="21"/>
      <c r="E14" s="54"/>
      <c r="F14" s="48">
        <v>42800</v>
      </c>
      <c r="G14" s="21" t="s">
        <v>23</v>
      </c>
      <c r="H14" s="127"/>
      <c r="I14" s="126"/>
    </row>
    <row r="15" spans="1:9" ht="16.5">
      <c r="A15" s="40"/>
      <c r="B15" s="124" t="s">
        <v>81</v>
      </c>
      <c r="C15" s="48"/>
      <c r="D15" s="21" t="s">
        <v>60</v>
      </c>
      <c r="E15" s="52"/>
      <c r="F15" s="48">
        <v>34200</v>
      </c>
      <c r="G15" s="21" t="s">
        <v>118</v>
      </c>
      <c r="H15" s="127"/>
      <c r="I15" s="126"/>
    </row>
    <row r="16" spans="1:9" ht="15">
      <c r="A16" s="40"/>
      <c r="B16" s="125"/>
      <c r="C16" s="16"/>
      <c r="D16" s="21"/>
      <c r="E16" s="54"/>
      <c r="F16" s="48"/>
      <c r="G16" s="21"/>
      <c r="H16" s="127"/>
      <c r="I16" s="126"/>
    </row>
    <row r="17" spans="1:9" ht="16.5">
      <c r="A17" s="40"/>
      <c r="B17" s="124" t="s">
        <v>82</v>
      </c>
      <c r="C17" s="48"/>
      <c r="D17" s="21" t="s">
        <v>60</v>
      </c>
      <c r="E17" s="52"/>
      <c r="F17" s="48"/>
      <c r="G17" s="21" t="s">
        <v>61</v>
      </c>
      <c r="H17" s="127"/>
      <c r="I17" s="126"/>
    </row>
    <row r="18" spans="1:9" ht="15">
      <c r="A18" s="40"/>
      <c r="B18" s="125"/>
      <c r="C18" s="16"/>
      <c r="D18" s="21"/>
      <c r="E18" s="54"/>
      <c r="F18" s="48"/>
      <c r="G18" s="21" t="s">
        <v>23</v>
      </c>
      <c r="H18" s="127"/>
      <c r="I18" s="126"/>
    </row>
    <row r="19" spans="1:9" ht="15">
      <c r="A19" s="40"/>
      <c r="B19" s="156" t="s">
        <v>83</v>
      </c>
      <c r="C19" s="48"/>
      <c r="D19" s="21" t="s">
        <v>54</v>
      </c>
      <c r="E19" s="52"/>
      <c r="F19" s="48"/>
      <c r="G19" s="21" t="s">
        <v>50</v>
      </c>
      <c r="H19" s="127"/>
      <c r="I19" s="126"/>
    </row>
    <row r="20" spans="1:9" ht="15">
      <c r="A20" s="40"/>
      <c r="B20" s="157"/>
      <c r="C20" s="16"/>
      <c r="D20" s="21"/>
      <c r="E20" s="54"/>
      <c r="F20" s="48"/>
      <c r="G20" s="21" t="s">
        <v>23</v>
      </c>
      <c r="H20" s="127"/>
      <c r="I20" s="126"/>
    </row>
    <row r="21" spans="1:9" ht="16.5">
      <c r="A21" s="143" t="s">
        <v>97</v>
      </c>
      <c r="B21" s="144"/>
      <c r="C21" s="48"/>
      <c r="D21" s="32" t="s">
        <v>128</v>
      </c>
      <c r="E21" s="52"/>
      <c r="F21" s="48"/>
      <c r="G21" s="21" t="s">
        <v>61</v>
      </c>
      <c r="H21" s="127"/>
      <c r="I21" s="126"/>
    </row>
    <row r="22" spans="1:9" ht="15">
      <c r="A22" s="145"/>
      <c r="B22" s="146"/>
      <c r="C22" s="22"/>
      <c r="D22" s="21"/>
      <c r="E22" s="54"/>
      <c r="F22" s="48"/>
      <c r="G22" s="85" t="s">
        <v>103</v>
      </c>
      <c r="H22" s="127"/>
      <c r="I22" s="126"/>
    </row>
    <row r="23" spans="1:9" ht="15">
      <c r="A23" s="147"/>
      <c r="B23" s="148"/>
      <c r="C23" s="23"/>
      <c r="D23" s="24"/>
      <c r="E23" s="56"/>
      <c r="F23" s="87">
        <f>IF(1.01*(F22-25)&lt;0,0,1.01*(F22-25))</f>
        <v>0</v>
      </c>
      <c r="G23" s="24" t="s">
        <v>23</v>
      </c>
      <c r="H23" s="127"/>
      <c r="I23" s="126"/>
    </row>
    <row r="24" spans="1:9" ht="16.5">
      <c r="A24" s="143" t="s">
        <v>98</v>
      </c>
      <c r="B24" s="144"/>
      <c r="C24" s="49"/>
      <c r="D24" s="21" t="s">
        <v>128</v>
      </c>
      <c r="E24" s="57"/>
      <c r="F24" s="48"/>
      <c r="G24" s="21" t="s">
        <v>61</v>
      </c>
      <c r="H24" s="127"/>
      <c r="I24" s="126"/>
    </row>
    <row r="25" spans="1:9" ht="15">
      <c r="A25" s="145"/>
      <c r="B25" s="146"/>
      <c r="C25" s="16"/>
      <c r="D25" s="21"/>
      <c r="E25" s="54"/>
      <c r="F25" s="48"/>
      <c r="G25" s="85" t="s">
        <v>103</v>
      </c>
      <c r="H25" s="127"/>
      <c r="I25" s="126"/>
    </row>
    <row r="26" spans="1:9" ht="15">
      <c r="A26" s="147"/>
      <c r="B26" s="148"/>
      <c r="C26" s="16"/>
      <c r="D26" s="21"/>
      <c r="E26" s="54"/>
      <c r="F26" s="87">
        <f>IF(1.01*(F25-25)&lt;0,0,1.01*(F25-25))</f>
        <v>0</v>
      </c>
      <c r="G26" s="21" t="s">
        <v>23</v>
      </c>
      <c r="H26" s="127"/>
      <c r="I26" s="126"/>
    </row>
    <row r="27" spans="1:9" ht="16.5">
      <c r="A27" s="143" t="s">
        <v>101</v>
      </c>
      <c r="B27" s="144"/>
      <c r="C27" s="48"/>
      <c r="D27" s="21" t="s">
        <v>128</v>
      </c>
      <c r="E27" s="48"/>
      <c r="F27" s="48"/>
      <c r="G27" s="21" t="s">
        <v>61</v>
      </c>
      <c r="H27" s="181"/>
      <c r="I27" s="184"/>
    </row>
    <row r="28" spans="1:9" ht="15">
      <c r="A28" s="145"/>
      <c r="B28" s="146"/>
      <c r="C28" s="16"/>
      <c r="D28" s="21"/>
      <c r="E28" s="54"/>
      <c r="F28" s="48"/>
      <c r="G28" s="85" t="s">
        <v>103</v>
      </c>
      <c r="H28" s="182"/>
      <c r="I28" s="185"/>
    </row>
    <row r="29" spans="1:9" ht="15">
      <c r="A29" s="147"/>
      <c r="B29" s="148"/>
      <c r="C29" s="16"/>
      <c r="D29" s="21"/>
      <c r="E29" s="54"/>
      <c r="F29" s="87">
        <f>IF(1.01*(F28-25)&lt;0,0,1.01*(F28-25))</f>
        <v>0</v>
      </c>
      <c r="G29" s="21" t="s">
        <v>23</v>
      </c>
      <c r="H29" s="183"/>
      <c r="I29" s="186"/>
    </row>
    <row r="30" spans="1:9" ht="15">
      <c r="A30" s="151" t="s">
        <v>104</v>
      </c>
      <c r="B30" s="152"/>
      <c r="C30" s="31"/>
      <c r="D30" s="32"/>
      <c r="E30" s="55"/>
      <c r="F30" s="53"/>
      <c r="G30" s="32"/>
      <c r="H30" s="77"/>
      <c r="I30" s="78"/>
    </row>
    <row r="31" spans="1:9" ht="15">
      <c r="A31" s="41"/>
      <c r="B31" s="141" t="s">
        <v>105</v>
      </c>
      <c r="C31" s="51"/>
      <c r="D31" s="21" t="s">
        <v>22</v>
      </c>
      <c r="E31" s="52"/>
      <c r="F31" s="48"/>
      <c r="G31" s="85" t="s">
        <v>103</v>
      </c>
      <c r="H31" s="127"/>
      <c r="I31" s="126"/>
    </row>
    <row r="32" spans="1:9" ht="15">
      <c r="A32" s="40"/>
      <c r="B32" s="141"/>
      <c r="C32" s="16"/>
      <c r="D32" s="21"/>
      <c r="E32" s="54"/>
      <c r="F32" s="48"/>
      <c r="G32" s="21" t="s">
        <v>27</v>
      </c>
      <c r="H32" s="127"/>
      <c r="I32" s="126"/>
    </row>
    <row r="33" spans="1:9" ht="15">
      <c r="A33" s="40"/>
      <c r="B33" s="142"/>
      <c r="C33" s="16"/>
      <c r="D33" s="21"/>
      <c r="E33" s="54"/>
      <c r="F33" s="48"/>
      <c r="G33" s="21" t="s">
        <v>23</v>
      </c>
      <c r="H33" s="127"/>
      <c r="I33" s="126"/>
    </row>
    <row r="34" spans="1:9" ht="15">
      <c r="A34" s="40"/>
      <c r="B34" s="154" t="s">
        <v>28</v>
      </c>
      <c r="C34" s="51"/>
      <c r="D34" s="21" t="s">
        <v>22</v>
      </c>
      <c r="E34" s="52"/>
      <c r="F34" s="48"/>
      <c r="G34" s="85" t="s">
        <v>103</v>
      </c>
      <c r="H34" s="127"/>
      <c r="I34" s="126"/>
    </row>
    <row r="35" spans="1:9" ht="15">
      <c r="A35" s="40"/>
      <c r="B35" s="154"/>
      <c r="C35" s="16"/>
      <c r="D35" s="21"/>
      <c r="E35" s="54"/>
      <c r="F35" s="48"/>
      <c r="G35" s="21" t="s">
        <v>27</v>
      </c>
      <c r="H35" s="127"/>
      <c r="I35" s="126"/>
    </row>
    <row r="36" spans="1:9" ht="15">
      <c r="A36" s="40"/>
      <c r="B36" s="155"/>
      <c r="C36" s="16"/>
      <c r="D36" s="21"/>
      <c r="E36" s="54"/>
      <c r="G36" s="21" t="s">
        <v>23</v>
      </c>
      <c r="H36" s="127"/>
      <c r="I36" s="126"/>
    </row>
    <row r="37" spans="1:9" ht="15">
      <c r="A37" s="40"/>
      <c r="B37" s="140" t="s">
        <v>106</v>
      </c>
      <c r="C37" s="51"/>
      <c r="D37" s="21" t="s">
        <v>22</v>
      </c>
      <c r="E37" s="52"/>
      <c r="F37" s="48"/>
      <c r="G37" s="85" t="s">
        <v>103</v>
      </c>
      <c r="H37" s="127"/>
      <c r="I37" s="126"/>
    </row>
    <row r="38" spans="1:9" ht="15">
      <c r="A38" s="40"/>
      <c r="B38" s="141"/>
      <c r="C38" s="16"/>
      <c r="D38" s="21"/>
      <c r="E38" s="54"/>
      <c r="F38" s="48"/>
      <c r="G38" s="21" t="s">
        <v>27</v>
      </c>
      <c r="H38" s="127"/>
      <c r="I38" s="126"/>
    </row>
    <row r="39" spans="1:9" ht="15">
      <c r="A39" s="40"/>
      <c r="B39" s="142"/>
      <c r="C39" s="16"/>
      <c r="D39" s="21"/>
      <c r="E39" s="54"/>
      <c r="F39" s="48"/>
      <c r="G39" s="21" t="s">
        <v>23</v>
      </c>
      <c r="H39" s="127"/>
      <c r="I39" s="126"/>
    </row>
    <row r="40" spans="1:9" ht="15">
      <c r="A40" s="40"/>
      <c r="B40" s="154" t="s">
        <v>29</v>
      </c>
      <c r="C40" s="51"/>
      <c r="D40" s="21" t="s">
        <v>22</v>
      </c>
      <c r="E40" s="52"/>
      <c r="F40" s="48"/>
      <c r="G40" s="85" t="s">
        <v>103</v>
      </c>
      <c r="H40" s="127"/>
      <c r="I40" s="126"/>
    </row>
    <row r="41" spans="1:9" ht="15">
      <c r="A41" s="40"/>
      <c r="B41" s="154"/>
      <c r="C41" s="16"/>
      <c r="D41" s="21"/>
      <c r="E41" s="54"/>
      <c r="F41" s="48"/>
      <c r="G41" s="21" t="s">
        <v>27</v>
      </c>
      <c r="H41" s="127"/>
      <c r="I41" s="126"/>
    </row>
    <row r="42" spans="1:9" ht="15">
      <c r="A42" s="40"/>
      <c r="B42" s="155"/>
      <c r="C42" s="16"/>
      <c r="D42" s="21"/>
      <c r="E42" s="54"/>
      <c r="F42" s="48"/>
      <c r="G42" s="21" t="s">
        <v>23</v>
      </c>
      <c r="H42" s="127"/>
      <c r="I42" s="126"/>
    </row>
    <row r="43" spans="1:9" ht="15">
      <c r="A43" s="40"/>
      <c r="B43" s="19"/>
      <c r="C43" s="16"/>
      <c r="D43" s="21"/>
      <c r="E43" s="54"/>
      <c r="F43" s="54"/>
      <c r="G43" s="21"/>
      <c r="H43" s="77"/>
      <c r="I43" s="79"/>
    </row>
    <row r="44" spans="1:9" ht="15">
      <c r="A44" s="149" t="s">
        <v>107</v>
      </c>
      <c r="B44" s="153"/>
      <c r="C44" s="31"/>
      <c r="D44" s="32"/>
      <c r="E44" s="55"/>
      <c r="F44" s="55"/>
      <c r="G44" s="32"/>
      <c r="H44" s="80"/>
      <c r="I44" s="81"/>
    </row>
    <row r="45" spans="1:9" ht="15">
      <c r="A45" s="40"/>
      <c r="B45" s="139" t="s">
        <v>108</v>
      </c>
      <c r="C45" s="48"/>
      <c r="D45" s="21" t="s">
        <v>22</v>
      </c>
      <c r="E45" s="54"/>
      <c r="F45" s="48"/>
      <c r="G45" s="85" t="s">
        <v>103</v>
      </c>
      <c r="H45" s="127"/>
      <c r="I45" s="126"/>
    </row>
    <row r="46" spans="1:9" ht="15">
      <c r="A46" s="40"/>
      <c r="B46" s="139"/>
      <c r="C46" s="16"/>
      <c r="D46" s="21"/>
      <c r="E46" s="54"/>
      <c r="F46" s="48"/>
      <c r="G46" s="21" t="s">
        <v>27</v>
      </c>
      <c r="H46" s="127"/>
      <c r="I46" s="126"/>
    </row>
    <row r="47" spans="1:9" ht="15">
      <c r="A47" s="40"/>
      <c r="B47" s="139"/>
      <c r="C47" s="16"/>
      <c r="D47" s="21"/>
      <c r="E47" s="54"/>
      <c r="F47" s="48"/>
      <c r="G47" s="21" t="s">
        <v>23</v>
      </c>
      <c r="H47" s="127"/>
      <c r="I47" s="126"/>
    </row>
    <row r="48" spans="1:9" ht="15">
      <c r="A48" s="40"/>
      <c r="B48" s="159" t="s">
        <v>109</v>
      </c>
      <c r="C48" s="48"/>
      <c r="D48" s="21" t="s">
        <v>22</v>
      </c>
      <c r="E48" s="52"/>
      <c r="F48" s="48"/>
      <c r="G48" s="85" t="s">
        <v>103</v>
      </c>
      <c r="H48" s="127"/>
      <c r="I48" s="126"/>
    </row>
    <row r="49" spans="1:9" ht="15">
      <c r="A49" s="40"/>
      <c r="B49" s="139"/>
      <c r="C49" s="16"/>
      <c r="D49" s="21"/>
      <c r="E49" s="54"/>
      <c r="F49" s="48"/>
      <c r="G49" s="21" t="s">
        <v>27</v>
      </c>
      <c r="H49" s="127"/>
      <c r="I49" s="126"/>
    </row>
    <row r="50" spans="1:9" ht="15">
      <c r="A50" s="40"/>
      <c r="B50" s="160"/>
      <c r="C50" s="16"/>
      <c r="D50" s="21"/>
      <c r="E50" s="54"/>
      <c r="F50" s="48"/>
      <c r="G50" s="21" t="s">
        <v>23</v>
      </c>
      <c r="H50" s="127"/>
      <c r="I50" s="126"/>
    </row>
    <row r="51" spans="1:9" ht="15">
      <c r="A51" s="40"/>
      <c r="B51" s="161" t="s">
        <v>39</v>
      </c>
      <c r="C51" s="48"/>
      <c r="D51" s="21" t="s">
        <v>22</v>
      </c>
      <c r="E51" s="52"/>
      <c r="F51" s="48"/>
      <c r="G51" s="85" t="s">
        <v>103</v>
      </c>
      <c r="H51" s="127"/>
      <c r="I51" s="175" t="s">
        <v>147</v>
      </c>
    </row>
    <row r="52" spans="1:9" ht="15">
      <c r="A52" s="40"/>
      <c r="B52" s="161"/>
      <c r="C52" s="16"/>
      <c r="D52" s="21"/>
      <c r="E52" s="54"/>
      <c r="F52" s="48"/>
      <c r="G52" s="21" t="s">
        <v>27</v>
      </c>
      <c r="H52" s="127"/>
      <c r="I52" s="126"/>
    </row>
    <row r="53" spans="1:9" ht="15">
      <c r="A53" s="40"/>
      <c r="B53" s="161"/>
      <c r="C53" s="16"/>
      <c r="D53" s="21"/>
      <c r="E53" s="54"/>
      <c r="F53" s="48"/>
      <c r="G53" s="21" t="s">
        <v>23</v>
      </c>
      <c r="H53" s="127"/>
      <c r="I53" s="126"/>
    </row>
    <row r="54" spans="1:9" ht="15">
      <c r="A54" s="40"/>
      <c r="B54" s="159" t="s">
        <v>110</v>
      </c>
      <c r="C54" s="48"/>
      <c r="D54" s="21" t="s">
        <v>22</v>
      </c>
      <c r="E54" s="52"/>
      <c r="F54" s="48"/>
      <c r="G54" s="85" t="s">
        <v>103</v>
      </c>
      <c r="H54" s="127"/>
      <c r="I54" s="126"/>
    </row>
    <row r="55" spans="1:9" ht="15">
      <c r="A55" s="40"/>
      <c r="B55" s="139"/>
      <c r="C55" s="16"/>
      <c r="D55" s="21"/>
      <c r="E55" s="54"/>
      <c r="F55" s="48"/>
      <c r="G55" s="21" t="s">
        <v>27</v>
      </c>
      <c r="H55" s="127"/>
      <c r="I55" s="126"/>
    </row>
    <row r="56" spans="1:9" ht="15">
      <c r="A56" s="40"/>
      <c r="B56" s="160"/>
      <c r="C56" s="16"/>
      <c r="D56" s="21"/>
      <c r="E56" s="54"/>
      <c r="F56" s="48"/>
      <c r="G56" s="21" t="s">
        <v>23</v>
      </c>
      <c r="H56" s="127"/>
      <c r="I56" s="126"/>
    </row>
    <row r="57" spans="1:9" ht="15">
      <c r="A57" s="40"/>
      <c r="B57" s="161" t="s">
        <v>41</v>
      </c>
      <c r="C57" s="48"/>
      <c r="D57" s="21" t="s">
        <v>22</v>
      </c>
      <c r="E57" s="52"/>
      <c r="F57" s="48"/>
      <c r="G57" s="85" t="s">
        <v>103</v>
      </c>
      <c r="H57" s="127"/>
      <c r="I57" s="126"/>
    </row>
    <row r="58" spans="1:9" ht="15">
      <c r="A58" s="40"/>
      <c r="B58" s="161"/>
      <c r="C58" s="16"/>
      <c r="D58" s="21"/>
      <c r="E58" s="54"/>
      <c r="F58" s="48"/>
      <c r="G58" s="21" t="s">
        <v>27</v>
      </c>
      <c r="H58" s="127"/>
      <c r="I58" s="126"/>
    </row>
    <row r="59" spans="1:9" ht="15">
      <c r="A59" s="40"/>
      <c r="B59" s="161"/>
      <c r="C59" s="16"/>
      <c r="D59" s="21"/>
      <c r="E59" s="54"/>
      <c r="F59" s="48"/>
      <c r="G59" s="21" t="s">
        <v>23</v>
      </c>
      <c r="H59" s="127"/>
      <c r="I59" s="126"/>
    </row>
    <row r="60" spans="1:9" ht="15">
      <c r="A60" s="40"/>
      <c r="B60" s="159" t="s">
        <v>111</v>
      </c>
      <c r="C60" s="48"/>
      <c r="D60" s="21" t="s">
        <v>22</v>
      </c>
      <c r="E60" s="52"/>
      <c r="F60" s="48"/>
      <c r="G60" s="85" t="s">
        <v>103</v>
      </c>
      <c r="H60" s="127"/>
      <c r="I60" s="126"/>
    </row>
    <row r="61" spans="1:9" ht="15">
      <c r="A61" s="40"/>
      <c r="B61" s="139"/>
      <c r="C61" s="16"/>
      <c r="D61" s="21"/>
      <c r="E61" s="54"/>
      <c r="F61" s="48"/>
      <c r="G61" s="21" t="s">
        <v>27</v>
      </c>
      <c r="H61" s="127"/>
      <c r="I61" s="126"/>
    </row>
    <row r="62" spans="1:9" ht="15">
      <c r="A62" s="40"/>
      <c r="B62" s="160"/>
      <c r="C62" s="16"/>
      <c r="D62" s="21"/>
      <c r="E62" s="54"/>
      <c r="F62" s="48"/>
      <c r="G62" s="21" t="s">
        <v>23</v>
      </c>
      <c r="H62" s="127"/>
      <c r="I62" s="126"/>
    </row>
    <row r="63" spans="1:9" ht="15">
      <c r="A63" s="40"/>
      <c r="B63" s="161" t="s">
        <v>41</v>
      </c>
      <c r="C63" s="48"/>
      <c r="D63" s="21" t="s">
        <v>22</v>
      </c>
      <c r="E63" s="52"/>
      <c r="F63" s="48"/>
      <c r="G63" s="85" t="s">
        <v>103</v>
      </c>
      <c r="H63" s="127"/>
      <c r="I63" s="126"/>
    </row>
    <row r="64" spans="1:9" ht="15">
      <c r="A64" s="40"/>
      <c r="B64" s="161"/>
      <c r="C64" s="16"/>
      <c r="D64" s="21"/>
      <c r="E64" s="54"/>
      <c r="F64" s="48"/>
      <c r="G64" s="21" t="s">
        <v>27</v>
      </c>
      <c r="H64" s="127"/>
      <c r="I64" s="126"/>
    </row>
    <row r="65" spans="1:9" ht="15">
      <c r="A65" s="40"/>
      <c r="B65" s="161"/>
      <c r="C65" s="16"/>
      <c r="D65" s="21"/>
      <c r="E65" s="54"/>
      <c r="F65" s="48"/>
      <c r="G65" s="21" t="s">
        <v>23</v>
      </c>
      <c r="H65" s="127"/>
      <c r="I65" s="126"/>
    </row>
    <row r="66" spans="1:9" ht="15">
      <c r="A66" s="40"/>
      <c r="B66" s="159" t="s">
        <v>112</v>
      </c>
      <c r="C66" s="48"/>
      <c r="D66" s="21" t="s">
        <v>22</v>
      </c>
      <c r="E66" s="52"/>
      <c r="F66" s="48"/>
      <c r="G66" s="85" t="s">
        <v>103</v>
      </c>
      <c r="H66" s="127"/>
      <c r="I66" s="126"/>
    </row>
    <row r="67" spans="1:9" ht="15">
      <c r="A67" s="40"/>
      <c r="B67" s="139"/>
      <c r="C67" s="16"/>
      <c r="D67" s="21"/>
      <c r="E67" s="54"/>
      <c r="F67" s="48"/>
      <c r="G67" s="21" t="s">
        <v>27</v>
      </c>
      <c r="H67" s="127"/>
      <c r="I67" s="126"/>
    </row>
    <row r="68" spans="1:9" ht="15">
      <c r="A68" s="40"/>
      <c r="B68" s="160"/>
      <c r="C68" s="16"/>
      <c r="D68" s="21"/>
      <c r="E68" s="54"/>
      <c r="F68" s="48"/>
      <c r="G68" s="21" t="s">
        <v>23</v>
      </c>
      <c r="H68" s="127"/>
      <c r="I68" s="126"/>
    </row>
    <row r="69" spans="1:9" ht="15">
      <c r="A69" s="40"/>
      <c r="B69" s="162" t="s">
        <v>41</v>
      </c>
      <c r="C69" s="48"/>
      <c r="D69" s="21" t="s">
        <v>22</v>
      </c>
      <c r="E69" s="52"/>
      <c r="F69" s="48"/>
      <c r="G69" s="85" t="s">
        <v>103</v>
      </c>
      <c r="H69" s="127"/>
      <c r="I69" s="126"/>
    </row>
    <row r="70" spans="1:9" ht="15">
      <c r="A70" s="40"/>
      <c r="B70" s="161"/>
      <c r="C70" s="16"/>
      <c r="D70" s="21"/>
      <c r="E70" s="54"/>
      <c r="F70" s="48"/>
      <c r="G70" s="21" t="s">
        <v>27</v>
      </c>
      <c r="H70" s="127"/>
      <c r="I70" s="126"/>
    </row>
    <row r="71" spans="1:9" ht="15">
      <c r="A71" s="40"/>
      <c r="B71" s="161"/>
      <c r="C71" s="16"/>
      <c r="D71" s="21"/>
      <c r="E71" s="54"/>
      <c r="F71" s="48"/>
      <c r="G71" s="21" t="s">
        <v>23</v>
      </c>
      <c r="H71" s="127"/>
      <c r="I71" s="126"/>
    </row>
    <row r="72" spans="1:9" ht="15">
      <c r="A72" s="40"/>
      <c r="B72" s="159" t="s">
        <v>113</v>
      </c>
      <c r="C72" s="48"/>
      <c r="D72" s="21" t="s">
        <v>22</v>
      </c>
      <c r="E72" s="52"/>
      <c r="F72" s="48"/>
      <c r="G72" s="85" t="s">
        <v>103</v>
      </c>
      <c r="H72" s="127"/>
      <c r="I72" s="126"/>
    </row>
    <row r="73" spans="1:9" ht="15">
      <c r="A73" s="40"/>
      <c r="B73" s="139"/>
      <c r="C73" s="16"/>
      <c r="D73" s="21"/>
      <c r="E73" s="54"/>
      <c r="F73" s="48"/>
      <c r="G73" s="21" t="s">
        <v>27</v>
      </c>
      <c r="H73" s="127"/>
      <c r="I73" s="126"/>
    </row>
    <row r="74" spans="1:9" ht="15">
      <c r="A74" s="40"/>
      <c r="B74" s="160"/>
      <c r="C74" s="16"/>
      <c r="D74" s="21"/>
      <c r="E74" s="54"/>
      <c r="F74" s="48"/>
      <c r="G74" s="21" t="s">
        <v>23</v>
      </c>
      <c r="H74" s="127"/>
      <c r="I74" s="126"/>
    </row>
    <row r="75" spans="1:9" ht="15">
      <c r="A75" s="40"/>
      <c r="B75" s="161" t="s">
        <v>41</v>
      </c>
      <c r="C75" s="48"/>
      <c r="D75" s="21" t="s">
        <v>22</v>
      </c>
      <c r="E75" s="52"/>
      <c r="F75" s="48"/>
      <c r="G75" s="85" t="s">
        <v>103</v>
      </c>
      <c r="H75" s="127"/>
      <c r="I75" s="126"/>
    </row>
    <row r="76" spans="1:9" ht="15">
      <c r="A76" s="40"/>
      <c r="B76" s="161"/>
      <c r="C76" s="16"/>
      <c r="D76" s="21"/>
      <c r="E76" s="54"/>
      <c r="F76" s="48"/>
      <c r="G76" s="21" t="s">
        <v>27</v>
      </c>
      <c r="H76" s="127"/>
      <c r="I76" s="126"/>
    </row>
    <row r="77" spans="1:9" ht="15">
      <c r="A77" s="40"/>
      <c r="B77" s="161"/>
      <c r="C77" s="16"/>
      <c r="D77" s="21"/>
      <c r="E77" s="54"/>
      <c r="F77" s="48"/>
      <c r="G77" s="21" t="s">
        <v>23</v>
      </c>
      <c r="H77" s="127"/>
      <c r="I77" s="126"/>
    </row>
    <row r="78" spans="1:9" ht="15">
      <c r="A78" s="40"/>
      <c r="B78" s="166" t="s">
        <v>114</v>
      </c>
      <c r="C78" s="48"/>
      <c r="D78" s="21" t="s">
        <v>22</v>
      </c>
      <c r="E78" s="52"/>
      <c r="F78" s="48"/>
      <c r="G78" s="85" t="s">
        <v>103</v>
      </c>
      <c r="H78" s="127"/>
      <c r="I78" s="126"/>
    </row>
    <row r="79" spans="1:9" ht="15">
      <c r="A79" s="40"/>
      <c r="B79" s="139"/>
      <c r="C79" s="16"/>
      <c r="D79" s="21"/>
      <c r="E79" s="54"/>
      <c r="F79" s="48"/>
      <c r="G79" s="21" t="s">
        <v>27</v>
      </c>
      <c r="H79" s="127"/>
      <c r="I79" s="126"/>
    </row>
    <row r="80" spans="1:9" ht="15">
      <c r="A80" s="40"/>
      <c r="B80" s="160"/>
      <c r="C80" s="16"/>
      <c r="D80" s="21"/>
      <c r="E80" s="54"/>
      <c r="F80" s="48"/>
      <c r="G80" s="21" t="s">
        <v>23</v>
      </c>
      <c r="H80" s="127"/>
      <c r="I80" s="126"/>
    </row>
    <row r="81" spans="1:9" ht="15">
      <c r="A81" s="40"/>
      <c r="B81" s="161" t="s">
        <v>41</v>
      </c>
      <c r="C81" s="48"/>
      <c r="D81" s="21" t="s">
        <v>22</v>
      </c>
      <c r="E81" s="52"/>
      <c r="F81" s="48"/>
      <c r="G81" s="86" t="s">
        <v>103</v>
      </c>
      <c r="H81" s="172"/>
      <c r="I81" s="173"/>
    </row>
    <row r="82" spans="1:9" ht="15">
      <c r="A82" s="40"/>
      <c r="B82" s="161"/>
      <c r="C82" s="16"/>
      <c r="D82" s="21"/>
      <c r="E82" s="54"/>
      <c r="F82" s="48"/>
      <c r="G82" s="58" t="s">
        <v>27</v>
      </c>
      <c r="H82" s="172"/>
      <c r="I82" s="173"/>
    </row>
    <row r="83" spans="1:9" ht="15">
      <c r="A83" s="40"/>
      <c r="B83" s="161"/>
      <c r="C83" s="16"/>
      <c r="D83" s="21"/>
      <c r="E83" s="54"/>
      <c r="F83" s="48"/>
      <c r="G83" s="58" t="s">
        <v>23</v>
      </c>
      <c r="H83" s="172"/>
      <c r="I83" s="173"/>
    </row>
    <row r="84" spans="1:9" ht="15">
      <c r="A84" s="40"/>
      <c r="B84" s="163" t="s">
        <v>115</v>
      </c>
      <c r="C84" s="48"/>
      <c r="D84" s="21" t="s">
        <v>22</v>
      </c>
      <c r="E84" s="52"/>
      <c r="F84" s="48"/>
      <c r="G84" s="86" t="s">
        <v>103</v>
      </c>
      <c r="H84" s="172"/>
      <c r="I84" s="173"/>
    </row>
    <row r="85" spans="1:9" ht="15">
      <c r="A85" s="40"/>
      <c r="B85" s="164"/>
      <c r="C85" s="16"/>
      <c r="D85" s="21"/>
      <c r="E85" s="54"/>
      <c r="F85" s="48"/>
      <c r="G85" s="58" t="s">
        <v>27</v>
      </c>
      <c r="H85" s="172"/>
      <c r="I85" s="173"/>
    </row>
    <row r="86" spans="1:9" ht="15">
      <c r="A86" s="40"/>
      <c r="B86" s="165"/>
      <c r="C86" s="16"/>
      <c r="D86" s="21"/>
      <c r="E86" s="54"/>
      <c r="F86" s="48"/>
      <c r="G86" s="58" t="s">
        <v>23</v>
      </c>
      <c r="H86" s="172"/>
      <c r="I86" s="173"/>
    </row>
    <row r="87" spans="1:9" ht="15">
      <c r="A87" s="40"/>
      <c r="B87" s="161" t="s">
        <v>41</v>
      </c>
      <c r="C87" s="48"/>
      <c r="D87" s="21" t="s">
        <v>22</v>
      </c>
      <c r="E87" s="52"/>
      <c r="F87" s="48"/>
      <c r="G87" s="85" t="s">
        <v>103</v>
      </c>
      <c r="H87" s="172"/>
      <c r="I87" s="173"/>
    </row>
    <row r="88" spans="1:9" ht="15">
      <c r="A88" s="40"/>
      <c r="B88" s="161"/>
      <c r="C88" s="16"/>
      <c r="D88" s="21"/>
      <c r="E88" s="54"/>
      <c r="F88" s="48"/>
      <c r="G88" s="58" t="s">
        <v>27</v>
      </c>
      <c r="H88" s="172"/>
      <c r="I88" s="173"/>
    </row>
    <row r="89" spans="1:9" ht="15">
      <c r="A89" s="40"/>
      <c r="B89" s="161"/>
      <c r="C89" s="16"/>
      <c r="D89" s="21"/>
      <c r="E89" s="54"/>
      <c r="F89" s="48"/>
      <c r="G89" s="58" t="s">
        <v>23</v>
      </c>
      <c r="H89" s="172"/>
      <c r="I89" s="173"/>
    </row>
    <row r="90" spans="1:9" ht="15">
      <c r="A90" s="40"/>
      <c r="B90" s="163" t="s">
        <v>116</v>
      </c>
      <c r="C90" s="48"/>
      <c r="D90" s="21" t="s">
        <v>22</v>
      </c>
      <c r="E90" s="52"/>
      <c r="F90" s="48"/>
      <c r="G90" s="85" t="s">
        <v>103</v>
      </c>
      <c r="H90" s="172"/>
      <c r="I90" s="126"/>
    </row>
    <row r="91" spans="1:9" ht="15">
      <c r="A91" s="40"/>
      <c r="B91" s="164"/>
      <c r="C91" s="16"/>
      <c r="D91" s="21"/>
      <c r="E91" s="54"/>
      <c r="F91" s="48"/>
      <c r="G91" s="21" t="s">
        <v>27</v>
      </c>
      <c r="H91" s="172"/>
      <c r="I91" s="126"/>
    </row>
    <row r="92" spans="1:9" ht="15">
      <c r="A92" s="40"/>
      <c r="B92" s="165"/>
      <c r="C92" s="16"/>
      <c r="D92" s="21"/>
      <c r="E92" s="54"/>
      <c r="F92" s="48"/>
      <c r="G92" s="21" t="s">
        <v>23</v>
      </c>
      <c r="H92" s="172"/>
      <c r="I92" s="126"/>
    </row>
    <row r="93" spans="1:9" ht="15">
      <c r="A93" s="40"/>
      <c r="B93" s="162" t="s">
        <v>41</v>
      </c>
      <c r="C93" s="48"/>
      <c r="D93" s="21" t="s">
        <v>22</v>
      </c>
      <c r="E93" s="52"/>
      <c r="F93" s="48"/>
      <c r="G93" s="85" t="s">
        <v>103</v>
      </c>
      <c r="H93" s="127"/>
      <c r="I93" s="126"/>
    </row>
    <row r="94" spans="1:9" ht="15">
      <c r="A94" s="40"/>
      <c r="B94" s="161"/>
      <c r="C94" s="16"/>
      <c r="D94" s="21"/>
      <c r="E94" s="54"/>
      <c r="F94" s="48"/>
      <c r="G94" s="21" t="s">
        <v>27</v>
      </c>
      <c r="H94" s="127"/>
      <c r="I94" s="126"/>
    </row>
    <row r="95" spans="1:9" ht="15">
      <c r="A95" s="40"/>
      <c r="B95" s="161"/>
      <c r="C95" s="16"/>
      <c r="D95" s="21"/>
      <c r="E95" s="54"/>
      <c r="F95" s="48"/>
      <c r="G95" s="21" t="s">
        <v>23</v>
      </c>
      <c r="H95" s="127"/>
      <c r="I95" s="126"/>
    </row>
    <row r="96" spans="1:9" ht="15">
      <c r="A96" s="167" t="s">
        <v>117</v>
      </c>
      <c r="B96" s="168"/>
      <c r="C96" s="48"/>
      <c r="D96" s="29" t="s">
        <v>36</v>
      </c>
      <c r="E96" s="48"/>
      <c r="F96" s="53"/>
      <c r="G96" s="30"/>
      <c r="H96" s="75"/>
      <c r="I96" s="76"/>
    </row>
    <row r="97" spans="1:9" ht="15">
      <c r="A97" s="143" t="s">
        <v>84</v>
      </c>
      <c r="B97" s="169"/>
      <c r="C97" s="51"/>
      <c r="D97" s="33" t="s">
        <v>22</v>
      </c>
      <c r="E97" s="52"/>
      <c r="F97" s="48"/>
      <c r="G97" s="85" t="s">
        <v>103</v>
      </c>
      <c r="H97" s="127"/>
      <c r="I97" s="126"/>
    </row>
    <row r="98" spans="1:9" ht="15">
      <c r="A98" s="145"/>
      <c r="B98" s="170"/>
      <c r="C98" s="16"/>
      <c r="D98" s="21"/>
      <c r="E98" s="54"/>
      <c r="F98" s="48"/>
      <c r="G98" s="21" t="s">
        <v>27</v>
      </c>
      <c r="H98" s="127"/>
      <c r="I98" s="126"/>
    </row>
    <row r="99" spans="1:9" ht="15">
      <c r="A99" s="147"/>
      <c r="B99" s="171"/>
      <c r="C99" s="16"/>
      <c r="D99" s="21"/>
      <c r="E99" s="54"/>
      <c r="F99" s="48"/>
      <c r="G99" s="21" t="s">
        <v>23</v>
      </c>
      <c r="H99" s="127"/>
      <c r="I99" s="126"/>
    </row>
    <row r="100" spans="1:9" ht="15">
      <c r="A100" s="143" t="s">
        <v>85</v>
      </c>
      <c r="B100" s="169"/>
      <c r="C100" s="48"/>
      <c r="D100" s="33" t="s">
        <v>22</v>
      </c>
      <c r="E100" s="52"/>
      <c r="F100" s="48"/>
      <c r="G100" s="85" t="s">
        <v>103</v>
      </c>
      <c r="H100" s="127"/>
      <c r="I100" s="126"/>
    </row>
    <row r="101" spans="1:9" ht="15">
      <c r="A101" s="145"/>
      <c r="B101" s="170"/>
      <c r="C101" s="22"/>
      <c r="D101" s="21"/>
      <c r="E101" s="54"/>
      <c r="F101" s="48"/>
      <c r="G101" s="21" t="s">
        <v>27</v>
      </c>
      <c r="H101" s="127"/>
      <c r="I101" s="126"/>
    </row>
    <row r="102" spans="1:9" ht="15">
      <c r="A102" s="147"/>
      <c r="B102" s="171"/>
      <c r="C102" s="23"/>
      <c r="D102" s="24"/>
      <c r="E102" s="56"/>
      <c r="F102" s="48"/>
      <c r="G102" s="28" t="s">
        <v>23</v>
      </c>
      <c r="H102" s="127"/>
      <c r="I102" s="126"/>
    </row>
    <row r="103" spans="1:9" ht="16.5" thickBot="1">
      <c r="A103" s="41" t="str">
        <f>IF(C5="Choose an option","13. Boiler Efficiency",IF(C5="Design data"," 13. Boiler Efficiency (Design)","13. Boiler Efficiency (Acceptance Test)"))</f>
        <v> 13. Boiler Efficiency (Design)</v>
      </c>
      <c r="B103" s="59"/>
      <c r="C103" s="60"/>
      <c r="D103" s="61" t="s">
        <v>58</v>
      </c>
      <c r="E103" s="62">
        <v>0.015</v>
      </c>
      <c r="F103" s="63"/>
      <c r="G103" s="32"/>
      <c r="H103" s="82"/>
      <c r="I103" s="83"/>
    </row>
    <row r="104" spans="1:9" ht="30" customHeight="1" thickTop="1">
      <c r="A104" s="68" t="s">
        <v>72</v>
      </c>
      <c r="B104" s="69"/>
      <c r="C104" s="70"/>
      <c r="D104" s="71"/>
      <c r="E104" s="70"/>
      <c r="F104" s="70"/>
      <c r="G104" s="71"/>
      <c r="H104" s="70"/>
      <c r="I104" s="72"/>
    </row>
    <row r="105" spans="1:9" ht="15">
      <c r="A105" s="65" t="s">
        <v>73</v>
      </c>
      <c r="B105" s="121" t="s">
        <v>87</v>
      </c>
      <c r="C105" s="121"/>
      <c r="D105" s="121"/>
      <c r="E105" s="121"/>
      <c r="F105" s="121"/>
      <c r="G105" s="121"/>
      <c r="H105" s="121"/>
      <c r="I105" s="122"/>
    </row>
    <row r="106" spans="1:9" ht="31.5" customHeight="1">
      <c r="A106" s="65" t="s">
        <v>74</v>
      </c>
      <c r="B106" s="121" t="s">
        <v>90</v>
      </c>
      <c r="C106" s="130"/>
      <c r="D106" s="130"/>
      <c r="E106" s="130"/>
      <c r="F106" s="130"/>
      <c r="G106" s="130"/>
      <c r="H106" s="130"/>
      <c r="I106" s="131"/>
    </row>
    <row r="107" spans="1:9" ht="31.5" customHeight="1">
      <c r="A107" s="66"/>
      <c r="B107" s="121" t="s">
        <v>89</v>
      </c>
      <c r="C107" s="121"/>
      <c r="D107" s="121"/>
      <c r="E107" s="121"/>
      <c r="F107" s="121"/>
      <c r="G107" s="121"/>
      <c r="H107" s="121"/>
      <c r="I107" s="122"/>
    </row>
    <row r="108" spans="1:9" ht="31.5" customHeight="1">
      <c r="A108" s="66" t="s">
        <v>75</v>
      </c>
      <c r="B108" s="121" t="s">
        <v>88</v>
      </c>
      <c r="C108" s="121"/>
      <c r="D108" s="121"/>
      <c r="E108" s="121"/>
      <c r="F108" s="121"/>
      <c r="G108" s="121"/>
      <c r="H108" s="121"/>
      <c r="I108" s="122"/>
    </row>
    <row r="109" spans="1:9" ht="30" customHeight="1">
      <c r="A109" s="64"/>
      <c r="B109" s="132" t="s">
        <v>94</v>
      </c>
      <c r="C109" s="132"/>
      <c r="D109" s="132"/>
      <c r="E109" s="132"/>
      <c r="F109" s="132"/>
      <c r="G109" s="132"/>
      <c r="H109" s="132"/>
      <c r="I109" s="133"/>
    </row>
    <row r="110" spans="1:9" ht="31.5" customHeight="1">
      <c r="A110" s="64"/>
      <c r="B110" s="134" t="s">
        <v>92</v>
      </c>
      <c r="C110" s="134"/>
      <c r="D110" s="134"/>
      <c r="E110" s="134"/>
      <c r="F110" s="134"/>
      <c r="G110" s="134"/>
      <c r="H110" s="134"/>
      <c r="I110" s="135"/>
    </row>
    <row r="111" spans="1:9" ht="31.5" customHeight="1">
      <c r="A111" s="64"/>
      <c r="B111" s="134" t="s">
        <v>93</v>
      </c>
      <c r="C111" s="134"/>
      <c r="D111" s="134"/>
      <c r="E111" s="134"/>
      <c r="F111" s="134"/>
      <c r="G111" s="134"/>
      <c r="H111" s="134"/>
      <c r="I111" s="135"/>
    </row>
    <row r="112" spans="1:9" ht="31.5" customHeight="1">
      <c r="A112" s="64"/>
      <c r="B112" s="136" t="s">
        <v>138</v>
      </c>
      <c r="C112" s="137"/>
      <c r="D112" s="137"/>
      <c r="E112" s="137"/>
      <c r="F112" s="137"/>
      <c r="G112" s="137"/>
      <c r="H112" s="137"/>
      <c r="I112" s="138"/>
    </row>
    <row r="113" spans="1:9" ht="19.5" customHeight="1">
      <c r="A113" s="64"/>
      <c r="B113" s="121" t="s">
        <v>91</v>
      </c>
      <c r="C113" s="121"/>
      <c r="D113" s="121"/>
      <c r="E113" s="121"/>
      <c r="F113" s="121"/>
      <c r="G113" s="121"/>
      <c r="H113" s="121"/>
      <c r="I113" s="122"/>
    </row>
    <row r="114" spans="1:9" ht="19.5" customHeight="1">
      <c r="A114" s="64"/>
      <c r="B114" s="176" t="s">
        <v>139</v>
      </c>
      <c r="C114" s="177"/>
      <c r="D114" s="177"/>
      <c r="E114" s="177"/>
      <c r="F114" s="177"/>
      <c r="G114" s="177"/>
      <c r="H114" s="177"/>
      <c r="I114" s="178"/>
    </row>
    <row r="115" spans="1:9" ht="19.5" customHeight="1">
      <c r="A115" s="96" t="s">
        <v>126</v>
      </c>
      <c r="B115" s="120" t="s">
        <v>129</v>
      </c>
      <c r="C115" s="121"/>
      <c r="D115" s="121"/>
      <c r="E115" s="121"/>
      <c r="F115" s="121"/>
      <c r="G115" s="121"/>
      <c r="H115" s="121"/>
      <c r="I115" s="122"/>
    </row>
    <row r="116" spans="1:9" ht="19.5" customHeight="1">
      <c r="A116" s="96"/>
      <c r="B116" s="120" t="s">
        <v>130</v>
      </c>
      <c r="C116" s="121"/>
      <c r="D116" s="121"/>
      <c r="E116" s="121"/>
      <c r="F116" s="121"/>
      <c r="G116" s="121"/>
      <c r="H116" s="121"/>
      <c r="I116" s="122"/>
    </row>
    <row r="117" spans="1:9" ht="19.5" customHeight="1">
      <c r="A117" s="101" t="s">
        <v>125</v>
      </c>
      <c r="B117" s="120" t="s">
        <v>131</v>
      </c>
      <c r="C117" s="121"/>
      <c r="D117" s="121"/>
      <c r="E117" s="121"/>
      <c r="F117" s="121"/>
      <c r="G117" s="121"/>
      <c r="H117" s="121"/>
      <c r="I117" s="122"/>
    </row>
    <row r="118" spans="1:9" ht="19.5" customHeight="1">
      <c r="A118" s="101"/>
      <c r="B118" s="120" t="s">
        <v>132</v>
      </c>
      <c r="C118" s="120"/>
      <c r="D118" s="120"/>
      <c r="E118" s="120"/>
      <c r="F118" s="120"/>
      <c r="G118" s="120"/>
      <c r="H118" s="120"/>
      <c r="I118" s="123"/>
    </row>
    <row r="119" spans="1:9" ht="30" customHeight="1">
      <c r="A119" s="101" t="s">
        <v>127</v>
      </c>
      <c r="B119" s="174" t="s">
        <v>96</v>
      </c>
      <c r="C119" s="121"/>
      <c r="D119" s="121"/>
      <c r="E119" s="121"/>
      <c r="F119" s="121"/>
      <c r="G119" s="121"/>
      <c r="H119" s="121"/>
      <c r="I119" s="122"/>
    </row>
    <row r="120" spans="1:9" ht="30" customHeight="1">
      <c r="A120" s="94" t="s">
        <v>122</v>
      </c>
      <c r="B120" s="92"/>
      <c r="C120" s="92"/>
      <c r="D120" s="92"/>
      <c r="E120" s="92"/>
      <c r="F120" s="92"/>
      <c r="G120" s="92"/>
      <c r="H120" s="92"/>
      <c r="I120" s="93"/>
    </row>
    <row r="121" spans="1:9" ht="30" customHeight="1" thickBot="1">
      <c r="A121" s="113" t="s">
        <v>146</v>
      </c>
      <c r="B121" s="67"/>
      <c r="C121" s="67"/>
      <c r="D121" s="67"/>
      <c r="E121" s="67"/>
      <c r="F121" s="67"/>
      <c r="G121" s="67"/>
      <c r="H121" s="90"/>
      <c r="I121" s="91"/>
    </row>
    <row r="122" ht="30" customHeight="1" thickTop="1"/>
    <row r="123" ht="24.75" customHeight="1"/>
  </sheetData>
  <sheetProtection password="CF00" sheet="1" selectLockedCells="1"/>
  <mergeCells count="118">
    <mergeCell ref="C5:F5"/>
    <mergeCell ref="I37:I39"/>
    <mergeCell ref="B17:B18"/>
    <mergeCell ref="H37:H39"/>
    <mergeCell ref="H54:H56"/>
    <mergeCell ref="I54:I56"/>
    <mergeCell ref="G2:I5"/>
    <mergeCell ref="H17:H18"/>
    <mergeCell ref="I17:I18"/>
    <mergeCell ref="H19:H20"/>
    <mergeCell ref="B114:I114"/>
    <mergeCell ref="C2:D2"/>
    <mergeCell ref="E2:F2"/>
    <mergeCell ref="H27:H29"/>
    <mergeCell ref="I27:I29"/>
    <mergeCell ref="A5:B5"/>
    <mergeCell ref="H13:H14"/>
    <mergeCell ref="I13:I14"/>
    <mergeCell ref="I15:I16"/>
    <mergeCell ref="H15:H16"/>
    <mergeCell ref="B119:I119"/>
    <mergeCell ref="H51:H53"/>
    <mergeCell ref="H45:H47"/>
    <mergeCell ref="I45:I47"/>
    <mergeCell ref="I48:I50"/>
    <mergeCell ref="H48:H50"/>
    <mergeCell ref="I51:I53"/>
    <mergeCell ref="H66:H68"/>
    <mergeCell ref="I66:I68"/>
    <mergeCell ref="I63:I65"/>
    <mergeCell ref="I21:I23"/>
    <mergeCell ref="I24:I26"/>
    <mergeCell ref="H60:H62"/>
    <mergeCell ref="I60:I62"/>
    <mergeCell ref="I57:I59"/>
    <mergeCell ref="H57:H59"/>
    <mergeCell ref="H24:H26"/>
    <mergeCell ref="H63:H65"/>
    <mergeCell ref="H72:H74"/>
    <mergeCell ref="I72:I74"/>
    <mergeCell ref="I69:I71"/>
    <mergeCell ref="H69:H71"/>
    <mergeCell ref="H78:H80"/>
    <mergeCell ref="I78:I80"/>
    <mergeCell ref="I75:I77"/>
    <mergeCell ref="H75:H77"/>
    <mergeCell ref="H84:H86"/>
    <mergeCell ref="I84:I86"/>
    <mergeCell ref="I81:I83"/>
    <mergeCell ref="H81:H83"/>
    <mergeCell ref="H90:H92"/>
    <mergeCell ref="I90:I92"/>
    <mergeCell ref="I87:I89"/>
    <mergeCell ref="H87:H89"/>
    <mergeCell ref="I100:I102"/>
    <mergeCell ref="I97:I99"/>
    <mergeCell ref="H97:H99"/>
    <mergeCell ref="I93:I95"/>
    <mergeCell ref="H93:H95"/>
    <mergeCell ref="A96:B96"/>
    <mergeCell ref="A97:B99"/>
    <mergeCell ref="A100:B102"/>
    <mergeCell ref="H100:H102"/>
    <mergeCell ref="B84:B86"/>
    <mergeCell ref="B87:B89"/>
    <mergeCell ref="B90:B92"/>
    <mergeCell ref="B93:B95"/>
    <mergeCell ref="B72:B74"/>
    <mergeCell ref="B75:B77"/>
    <mergeCell ref="B78:B80"/>
    <mergeCell ref="B81:B83"/>
    <mergeCell ref="B60:B62"/>
    <mergeCell ref="B63:B65"/>
    <mergeCell ref="B66:B68"/>
    <mergeCell ref="B69:B71"/>
    <mergeCell ref="B48:B50"/>
    <mergeCell ref="B51:B53"/>
    <mergeCell ref="B54:B56"/>
    <mergeCell ref="B57:B59"/>
    <mergeCell ref="A10:B10"/>
    <mergeCell ref="A30:B30"/>
    <mergeCell ref="A44:B44"/>
    <mergeCell ref="B40:B42"/>
    <mergeCell ref="A21:B23"/>
    <mergeCell ref="A24:B26"/>
    <mergeCell ref="B31:B33"/>
    <mergeCell ref="B19:B20"/>
    <mergeCell ref="B34:B36"/>
    <mergeCell ref="B13:B14"/>
    <mergeCell ref="B45:B47"/>
    <mergeCell ref="B37:B39"/>
    <mergeCell ref="A27:B29"/>
    <mergeCell ref="I40:I42"/>
    <mergeCell ref="H40:H42"/>
    <mergeCell ref="H31:H33"/>
    <mergeCell ref="I31:I33"/>
    <mergeCell ref="I34:I36"/>
    <mergeCell ref="H34:H36"/>
    <mergeCell ref="A1:F1"/>
    <mergeCell ref="B105:I105"/>
    <mergeCell ref="B106:I106"/>
    <mergeCell ref="B108:I108"/>
    <mergeCell ref="B109:I109"/>
    <mergeCell ref="B113:I113"/>
    <mergeCell ref="B110:I110"/>
    <mergeCell ref="B112:I112"/>
    <mergeCell ref="B107:I107"/>
    <mergeCell ref="B111:I111"/>
    <mergeCell ref="C3:D3"/>
    <mergeCell ref="E3:F3"/>
    <mergeCell ref="C4:F4"/>
    <mergeCell ref="B117:I117"/>
    <mergeCell ref="B116:I116"/>
    <mergeCell ref="B118:I118"/>
    <mergeCell ref="B115:I115"/>
    <mergeCell ref="B15:B16"/>
    <mergeCell ref="I19:I20"/>
    <mergeCell ref="H21:H23"/>
  </mergeCells>
  <conditionalFormatting sqref="F21:F22 F99 F102 C97 C100 C103 C21 C24 C9:C11 B2:B3 F24:F25">
    <cfRule type="cellIs" priority="13" dxfId="0" operator="equal" stopIfTrue="1">
      <formula>0</formula>
    </cfRule>
  </conditionalFormatting>
  <conditionalFormatting sqref="F27:F28 F83 C96 F95 F77 C93 C31 F17:F20 F33 C17 C34 C37 C15 F37 F39 C19 C40 F42 F47 C45 C48 C13 F50 F92 C51 F53 C90 C54 F56 C78 C57 F59 F89 C60 F62 C87 C63 F65 F80 C66 F68 F86 C69 F71 C84 C72 F74 C81 C75 C27">
    <cfRule type="cellIs" priority="14" dxfId="3" operator="equal" stopIfTrue="1">
      <formula>0</formula>
    </cfRule>
  </conditionalFormatting>
  <conditionalFormatting sqref="C5:F5">
    <cfRule type="cellIs" priority="16" dxfId="0" operator="equal" stopIfTrue="1">
      <formula>"Choose an option"</formula>
    </cfRule>
  </conditionalFormatting>
  <conditionalFormatting sqref="F14">
    <cfRule type="cellIs" priority="17" dxfId="12" operator="greaterThan" stopIfTrue="1">
      <formula>44000</formula>
    </cfRule>
    <cfRule type="cellIs" priority="18" dxfId="13" operator="lessThan" stopIfTrue="1">
      <formula>42000</formula>
    </cfRule>
  </conditionalFormatting>
  <conditionalFormatting sqref="F16">
    <cfRule type="cellIs" priority="19" dxfId="12" operator="greaterThanOrEqual" stopIfTrue="1">
      <formula>35000</formula>
    </cfRule>
    <cfRule type="cellIs" priority="20" dxfId="5" operator="lessThan" stopIfTrue="1">
      <formula>34000</formula>
    </cfRule>
  </conditionalFormatting>
  <conditionalFormatting sqref="F13">
    <cfRule type="cellIs" priority="21" dxfId="12" operator="notEqual" stopIfTrue="1">
      <formula>0.93</formula>
    </cfRule>
  </conditionalFormatting>
  <conditionalFormatting sqref="F15">
    <cfRule type="cellIs" priority="22" dxfId="12" operator="notEqual" stopIfTrue="1">
      <formula>34200</formula>
    </cfRule>
  </conditionalFormatting>
  <conditionalFormatting sqref="B7">
    <cfRule type="cellIs" priority="7" dxfId="2" operator="equal" stopIfTrue="1">
      <formula>0</formula>
    </cfRule>
  </conditionalFormatting>
  <conditionalFormatting sqref="B4">
    <cfRule type="cellIs" priority="5" dxfId="0" operator="equal" stopIfTrue="1">
      <formula>0</formula>
    </cfRule>
  </conditionalFormatting>
  <conditionalFormatting sqref="E2:E3">
    <cfRule type="cellIs" priority="1" dxfId="0" operator="equal" stopIfTrue="1">
      <formula>0</formula>
    </cfRule>
  </conditionalFormatting>
  <dataValidations count="1">
    <dataValidation type="list" showInputMessage="1" showErrorMessage="1" sqref="C5:F5">
      <formula1>$AD$2:$AD$5</formula1>
    </dataValidation>
  </dataValidations>
  <printOptions gridLines="1" headings="1"/>
  <pageMargins left="0.75" right="0.75" top="1" bottom="1" header="0.5" footer="0.5"/>
  <pageSetup fitToHeight="2" fitToWidth="1" horizontalDpi="600" verticalDpi="600" orientation="portrait" paperSize="9" scale="51"/>
  <ignoredErrors>
    <ignoredError sqref="A105:A106" numberStoredAsText="1"/>
    <ignoredError sqref="F29"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3:B8"/>
  <sheetViews>
    <sheetView zoomScalePageLayoutView="0" workbookViewId="0" topLeftCell="A1">
      <selection activeCell="D17" sqref="D17"/>
    </sheetView>
  </sheetViews>
  <sheetFormatPr defaultColWidth="8.88671875" defaultRowHeight="15"/>
  <cols>
    <col min="1" max="1" width="17.88671875" style="0" customWidth="1"/>
    <col min="2" max="2" width="10.4453125" style="0" customWidth="1"/>
  </cols>
  <sheetData>
    <row r="3" spans="1:2" ht="15">
      <c r="A3" t="s">
        <v>51</v>
      </c>
      <c r="B3" s="9">
        <f>'Ep'!C36</f>
        <v>0</v>
      </c>
    </row>
    <row r="4" spans="1:2" ht="15">
      <c r="A4" t="s">
        <v>1</v>
      </c>
      <c r="B4" s="9">
        <f>'Ef+Ei'!B9</f>
        <v>0</v>
      </c>
    </row>
    <row r="5" spans="1:2" ht="15">
      <c r="A5" t="s">
        <v>2</v>
      </c>
      <c r="B5" s="9" t="e">
        <f>'Ew+Ef'!B12</f>
        <v>#DIV/0!</v>
      </c>
    </row>
    <row r="6" spans="1:2" ht="15">
      <c r="A6" t="s">
        <v>3</v>
      </c>
      <c r="B6" s="8" t="e">
        <f>(B3-B4)/(0.97*B5)</f>
        <v>#DIV/0!</v>
      </c>
    </row>
    <row r="7" spans="1:2" ht="15">
      <c r="A7" s="102" t="s">
        <v>134</v>
      </c>
      <c r="B7">
        <f>'Input Page'!B7</f>
        <v>0</v>
      </c>
    </row>
    <row r="8" spans="1:2" ht="15">
      <c r="A8" s="102" t="s">
        <v>135</v>
      </c>
      <c r="B8" t="e">
        <f>B6*B7</f>
        <v>#DIV/0!</v>
      </c>
    </row>
  </sheetData>
  <sheetProtection password="CE29" sheet="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36"/>
  <sheetViews>
    <sheetView zoomScale="75" zoomScaleNormal="75" zoomScalePageLayoutView="0" workbookViewId="0" topLeftCell="A1">
      <selection activeCell="C11" sqref="C11"/>
    </sheetView>
  </sheetViews>
  <sheetFormatPr defaultColWidth="8.88671875" defaultRowHeight="15"/>
  <cols>
    <col min="1" max="1" width="10.88671875" style="0" customWidth="1"/>
    <col min="2" max="2" width="33.77734375" style="0" customWidth="1"/>
    <col min="4" max="4" width="7.10546875" style="0" customWidth="1"/>
    <col min="5" max="5" width="5.6640625" style="0" customWidth="1"/>
    <col min="6" max="6" width="9.88671875" style="0" customWidth="1"/>
    <col min="7" max="7" width="4.10546875" style="0" customWidth="1"/>
    <col min="8" max="8" width="5.21484375" style="0" customWidth="1"/>
    <col min="10" max="10" width="5.4453125" style="0" customWidth="1"/>
    <col min="11" max="11" width="4.77734375" style="0" customWidth="1"/>
    <col min="12" max="12" width="10.21484375" style="0" customWidth="1"/>
    <col min="13" max="13" width="5.99609375" style="0" customWidth="1"/>
  </cols>
  <sheetData>
    <row r="1" spans="3:14" s="5" customFormat="1" ht="60">
      <c r="C1" s="5" t="s">
        <v>20</v>
      </c>
      <c r="E1" s="5" t="s">
        <v>37</v>
      </c>
      <c r="F1" s="5" t="s">
        <v>38</v>
      </c>
      <c r="H1" s="5" t="s">
        <v>37</v>
      </c>
      <c r="K1" s="5" t="s">
        <v>37</v>
      </c>
      <c r="N1" s="5" t="s">
        <v>13</v>
      </c>
    </row>
    <row r="2" spans="1:4" ht="15">
      <c r="A2" t="s">
        <v>26</v>
      </c>
      <c r="C2">
        <f>'Input Page'!C9</f>
        <v>0</v>
      </c>
      <c r="D2" t="s">
        <v>19</v>
      </c>
    </row>
    <row r="3" spans="1:4" ht="15">
      <c r="A3" s="201" t="s">
        <v>16</v>
      </c>
      <c r="B3" s="201"/>
      <c r="C3">
        <f>'Input Page'!C10</f>
        <v>0</v>
      </c>
      <c r="D3" t="s">
        <v>19</v>
      </c>
    </row>
    <row r="4" spans="1:4" ht="15">
      <c r="A4" s="201" t="s">
        <v>30</v>
      </c>
      <c r="B4" s="201"/>
      <c r="C4">
        <f>((C5*L5)-(C6*L6)+(C7*L7)-(C8*L8))/1000</f>
        <v>0</v>
      </c>
      <c r="D4" t="s">
        <v>36</v>
      </c>
    </row>
    <row r="5" spans="2:13" ht="15">
      <c r="B5" s="6" t="s">
        <v>21</v>
      </c>
      <c r="C5">
        <f>'Input Page'!C31</f>
        <v>0</v>
      </c>
      <c r="D5" t="s">
        <v>22</v>
      </c>
      <c r="F5">
        <f>'Input Page'!F31</f>
        <v>0</v>
      </c>
      <c r="G5" t="s">
        <v>25</v>
      </c>
      <c r="I5">
        <f>'Input Page'!F32</f>
        <v>0</v>
      </c>
      <c r="J5" t="s">
        <v>27</v>
      </c>
      <c r="L5">
        <f>'Input Page'!F33</f>
        <v>0</v>
      </c>
      <c r="M5" t="s">
        <v>23</v>
      </c>
    </row>
    <row r="6" spans="2:13" ht="15">
      <c r="B6" s="3" t="s">
        <v>28</v>
      </c>
      <c r="C6">
        <f>'Input Page'!C34</f>
        <v>0</v>
      </c>
      <c r="D6" t="s">
        <v>22</v>
      </c>
      <c r="F6">
        <f>'Input Page'!F34</f>
        <v>0</v>
      </c>
      <c r="G6" t="s">
        <v>25</v>
      </c>
      <c r="I6">
        <f>'Input Page'!F35</f>
        <v>0</v>
      </c>
      <c r="J6" t="s">
        <v>27</v>
      </c>
      <c r="L6">
        <f>'Input Page'!F37</f>
        <v>0</v>
      </c>
      <c r="M6" t="s">
        <v>23</v>
      </c>
    </row>
    <row r="7" spans="2:13" ht="15">
      <c r="B7" s="6" t="s">
        <v>24</v>
      </c>
      <c r="C7">
        <f>'Input Page'!C37</f>
        <v>0</v>
      </c>
      <c r="D7" t="s">
        <v>22</v>
      </c>
      <c r="F7" t="e">
        <f>'Input Page'!#REF!</f>
        <v>#REF!</v>
      </c>
      <c r="G7" t="s">
        <v>25</v>
      </c>
      <c r="I7">
        <f>'Input Page'!F38</f>
        <v>0</v>
      </c>
      <c r="J7" t="s">
        <v>27</v>
      </c>
      <c r="L7">
        <f>'Input Page'!F39</f>
        <v>0</v>
      </c>
      <c r="M7" t="s">
        <v>23</v>
      </c>
    </row>
    <row r="8" spans="2:13" ht="15">
      <c r="B8" s="3" t="s">
        <v>29</v>
      </c>
      <c r="C8">
        <f>'Input Page'!C40</f>
        <v>0</v>
      </c>
      <c r="D8" t="s">
        <v>22</v>
      </c>
      <c r="F8">
        <f>'Input Page'!F40</f>
        <v>0</v>
      </c>
      <c r="G8" t="s">
        <v>25</v>
      </c>
      <c r="I8">
        <f>'Input Page'!F41</f>
        <v>0</v>
      </c>
      <c r="J8" t="s">
        <v>27</v>
      </c>
      <c r="L8">
        <f>'Input Page'!F42</f>
        <v>0</v>
      </c>
      <c r="M8" t="s">
        <v>23</v>
      </c>
    </row>
    <row r="9" spans="1:2" ht="15">
      <c r="A9" s="3"/>
      <c r="B9" s="3"/>
    </row>
    <row r="10" spans="1:4" ht="15">
      <c r="A10" s="201" t="s">
        <v>14</v>
      </c>
      <c r="B10" s="201"/>
      <c r="C10">
        <f>((C11*L11)+(C12*L12)-(C13*L13)+(C14*L14)-(C15*L15)+(C16*L16)-(C17*L17)+(C18*L18)-(C19*L19)+(C20*L20)-(C21*L21)+(C22*L22)-(C23*L23)+(C24*L24)-(C25*L25)+(C26*L26)-(C27*L27))/1000</f>
        <v>0</v>
      </c>
      <c r="D10" t="s">
        <v>36</v>
      </c>
    </row>
    <row r="11" spans="2:13" ht="15">
      <c r="B11" s="7" t="s">
        <v>40</v>
      </c>
      <c r="C11">
        <f>'Input Page'!C45</f>
        <v>0</v>
      </c>
      <c r="D11" t="s">
        <v>22</v>
      </c>
      <c r="G11" t="s">
        <v>25</v>
      </c>
      <c r="J11" t="s">
        <v>27</v>
      </c>
      <c r="L11">
        <f>'Input Page'!F47</f>
        <v>0</v>
      </c>
      <c r="M11" t="s">
        <v>23</v>
      </c>
    </row>
    <row r="12" spans="2:13" ht="15">
      <c r="B12" s="7" t="s">
        <v>31</v>
      </c>
      <c r="C12">
        <f>'Input Page'!C48</f>
        <v>0</v>
      </c>
      <c r="D12" t="s">
        <v>22</v>
      </c>
      <c r="G12" t="s">
        <v>25</v>
      </c>
      <c r="J12" t="s">
        <v>27</v>
      </c>
      <c r="L12">
        <f>'Input Page'!F50</f>
        <v>0</v>
      </c>
      <c r="M12" t="s">
        <v>23</v>
      </c>
    </row>
    <row r="13" spans="2:13" ht="15">
      <c r="B13" s="97" t="s">
        <v>39</v>
      </c>
      <c r="C13" s="88">
        <f>'Input Page'!C51</f>
        <v>0</v>
      </c>
      <c r="D13" s="88" t="s">
        <v>22</v>
      </c>
      <c r="E13" s="88"/>
      <c r="F13" s="88"/>
      <c r="G13" s="88" t="s">
        <v>25</v>
      </c>
      <c r="H13" s="88"/>
      <c r="I13" s="88"/>
      <c r="J13" s="88" t="s">
        <v>27</v>
      </c>
      <c r="K13" s="88"/>
      <c r="L13" s="88">
        <f>'Input Page'!F53</f>
        <v>0</v>
      </c>
      <c r="M13" t="s">
        <v>23</v>
      </c>
    </row>
    <row r="14" spans="2:13" ht="15">
      <c r="B14" s="98" t="s">
        <v>32</v>
      </c>
      <c r="C14" s="88">
        <f>'Input Page'!C54</f>
        <v>0</v>
      </c>
      <c r="D14" s="88" t="s">
        <v>22</v>
      </c>
      <c r="E14" s="88"/>
      <c r="F14" s="88"/>
      <c r="G14" s="88" t="s">
        <v>25</v>
      </c>
      <c r="H14" s="88"/>
      <c r="I14" s="88"/>
      <c r="J14" s="88" t="s">
        <v>27</v>
      </c>
      <c r="K14" s="88"/>
      <c r="L14" s="88">
        <f>'Input Page'!F56</f>
        <v>0</v>
      </c>
      <c r="M14" t="s">
        <v>23</v>
      </c>
    </row>
    <row r="15" spans="2:13" ht="15">
      <c r="B15" s="97" t="s">
        <v>41</v>
      </c>
      <c r="C15" s="88">
        <f>'Input Page'!C57</f>
        <v>0</v>
      </c>
      <c r="D15" s="88" t="s">
        <v>22</v>
      </c>
      <c r="E15" s="88"/>
      <c r="F15" s="88"/>
      <c r="G15" s="88" t="s">
        <v>25</v>
      </c>
      <c r="H15" s="88"/>
      <c r="I15" s="88"/>
      <c r="J15" s="88" t="s">
        <v>27</v>
      </c>
      <c r="K15" s="88"/>
      <c r="L15" s="88">
        <f>'Input Page'!F59</f>
        <v>0</v>
      </c>
      <c r="M15" t="s">
        <v>23</v>
      </c>
    </row>
    <row r="16" spans="2:13" ht="15">
      <c r="B16" s="98" t="s">
        <v>33</v>
      </c>
      <c r="C16" s="88">
        <f>'Input Page'!C60</f>
        <v>0</v>
      </c>
      <c r="D16" s="88" t="s">
        <v>22</v>
      </c>
      <c r="E16" s="88"/>
      <c r="F16" s="88"/>
      <c r="G16" s="88" t="s">
        <v>25</v>
      </c>
      <c r="H16" s="88"/>
      <c r="I16" s="88"/>
      <c r="J16" s="88" t="s">
        <v>27</v>
      </c>
      <c r="K16" s="88"/>
      <c r="L16" s="88">
        <f>'Input Page'!F62</f>
        <v>0</v>
      </c>
      <c r="M16" t="s">
        <v>23</v>
      </c>
    </row>
    <row r="17" spans="2:13" ht="15">
      <c r="B17" s="97" t="s">
        <v>41</v>
      </c>
      <c r="C17" s="88">
        <f>'Input Page'!C63</f>
        <v>0</v>
      </c>
      <c r="D17" s="88" t="s">
        <v>22</v>
      </c>
      <c r="E17" s="88"/>
      <c r="F17" s="88"/>
      <c r="G17" s="88" t="s">
        <v>25</v>
      </c>
      <c r="H17" s="88"/>
      <c r="I17" s="88"/>
      <c r="J17" s="88" t="s">
        <v>27</v>
      </c>
      <c r="K17" s="88"/>
      <c r="L17" s="88">
        <f>'Input Page'!F65</f>
        <v>0</v>
      </c>
      <c r="M17" t="s">
        <v>23</v>
      </c>
    </row>
    <row r="18" spans="2:13" ht="15">
      <c r="B18" s="98" t="s">
        <v>34</v>
      </c>
      <c r="C18" s="88">
        <f>'Input Page'!C66</f>
        <v>0</v>
      </c>
      <c r="D18" s="88" t="s">
        <v>22</v>
      </c>
      <c r="E18" s="88"/>
      <c r="F18" s="88"/>
      <c r="G18" s="88" t="s">
        <v>25</v>
      </c>
      <c r="H18" s="88"/>
      <c r="I18" s="88"/>
      <c r="J18" s="88" t="s">
        <v>27</v>
      </c>
      <c r="K18" s="88"/>
      <c r="L18" s="88">
        <f>'Input Page'!F68</f>
        <v>0</v>
      </c>
      <c r="M18" t="s">
        <v>23</v>
      </c>
    </row>
    <row r="19" spans="2:13" ht="15">
      <c r="B19" s="97" t="s">
        <v>41</v>
      </c>
      <c r="C19" s="88">
        <f>'Input Page'!C69</f>
        <v>0</v>
      </c>
      <c r="D19" s="88" t="s">
        <v>22</v>
      </c>
      <c r="E19" s="88"/>
      <c r="F19" s="88"/>
      <c r="G19" s="88" t="s">
        <v>25</v>
      </c>
      <c r="H19" s="88"/>
      <c r="I19" s="88"/>
      <c r="J19" s="88" t="s">
        <v>27</v>
      </c>
      <c r="K19" s="88"/>
      <c r="L19" s="88">
        <f>'Input Page'!F71</f>
        <v>0</v>
      </c>
      <c r="M19" t="s">
        <v>23</v>
      </c>
    </row>
    <row r="20" spans="2:13" ht="15">
      <c r="B20" s="98" t="s">
        <v>35</v>
      </c>
      <c r="C20" s="88">
        <f>'Input Page'!C72</f>
        <v>0</v>
      </c>
      <c r="D20" s="88" t="s">
        <v>22</v>
      </c>
      <c r="E20" s="88"/>
      <c r="F20" s="88"/>
      <c r="G20" s="88" t="s">
        <v>25</v>
      </c>
      <c r="H20" s="88"/>
      <c r="I20" s="88"/>
      <c r="J20" s="88" t="s">
        <v>27</v>
      </c>
      <c r="K20" s="88"/>
      <c r="L20" s="88">
        <f>'Input Page'!F74</f>
        <v>0</v>
      </c>
      <c r="M20" t="s">
        <v>23</v>
      </c>
    </row>
    <row r="21" spans="2:13" ht="15">
      <c r="B21" s="97" t="s">
        <v>41</v>
      </c>
      <c r="C21" s="88">
        <f>'Input Page'!C75</f>
        <v>0</v>
      </c>
      <c r="D21" s="88" t="s">
        <v>22</v>
      </c>
      <c r="E21" s="88"/>
      <c r="F21" s="88"/>
      <c r="G21" s="88" t="s">
        <v>25</v>
      </c>
      <c r="H21" s="88"/>
      <c r="I21" s="88"/>
      <c r="J21" s="88" t="s">
        <v>27</v>
      </c>
      <c r="K21" s="88"/>
      <c r="L21" s="88">
        <f>'Input Page'!F77</f>
        <v>0</v>
      </c>
      <c r="M21" t="s">
        <v>23</v>
      </c>
    </row>
    <row r="22" spans="2:13" ht="15">
      <c r="B22" s="98" t="s">
        <v>123</v>
      </c>
      <c r="C22" s="88">
        <f>'Input Page'!C78</f>
        <v>0</v>
      </c>
      <c r="D22" s="88" t="s">
        <v>22</v>
      </c>
      <c r="E22" s="88"/>
      <c r="F22" s="88"/>
      <c r="G22" s="88" t="s">
        <v>25</v>
      </c>
      <c r="H22" s="88"/>
      <c r="I22" s="88"/>
      <c r="J22" s="88" t="s">
        <v>27</v>
      </c>
      <c r="K22" s="88"/>
      <c r="L22" s="88">
        <f>'Input Page'!F80</f>
        <v>0</v>
      </c>
      <c r="M22" t="s">
        <v>23</v>
      </c>
    </row>
    <row r="23" spans="2:13" ht="15">
      <c r="B23" s="97" t="s">
        <v>41</v>
      </c>
      <c r="C23" s="88">
        <f>'Input Page'!C81</f>
        <v>0</v>
      </c>
      <c r="D23" s="88" t="s">
        <v>22</v>
      </c>
      <c r="E23" s="88"/>
      <c r="F23" s="88"/>
      <c r="G23" s="88" t="s">
        <v>25</v>
      </c>
      <c r="H23" s="88"/>
      <c r="I23" s="88"/>
      <c r="J23" s="88" t="s">
        <v>27</v>
      </c>
      <c r="K23" s="88"/>
      <c r="L23" s="88">
        <f>'Input Page'!F83</f>
        <v>0</v>
      </c>
      <c r="M23" t="s">
        <v>23</v>
      </c>
    </row>
    <row r="24" spans="2:13" ht="15">
      <c r="B24" s="98" t="s">
        <v>42</v>
      </c>
      <c r="C24" s="88">
        <f>'Input Page'!C84</f>
        <v>0</v>
      </c>
      <c r="D24" s="88" t="s">
        <v>22</v>
      </c>
      <c r="E24" s="88"/>
      <c r="F24" s="88"/>
      <c r="G24" s="88" t="s">
        <v>25</v>
      </c>
      <c r="H24" s="88"/>
      <c r="I24" s="88"/>
      <c r="J24" s="88" t="s">
        <v>27</v>
      </c>
      <c r="K24" s="88"/>
      <c r="L24" s="88">
        <f>'Input Page'!F86</f>
        <v>0</v>
      </c>
      <c r="M24" t="s">
        <v>23</v>
      </c>
    </row>
    <row r="25" spans="2:13" ht="15">
      <c r="B25" s="97" t="s">
        <v>41</v>
      </c>
      <c r="C25" s="88">
        <f>'Input Page'!C87</f>
        <v>0</v>
      </c>
      <c r="D25" s="88" t="s">
        <v>22</v>
      </c>
      <c r="E25" s="88"/>
      <c r="F25" s="88"/>
      <c r="G25" s="88" t="s">
        <v>25</v>
      </c>
      <c r="H25" s="88"/>
      <c r="I25" s="88"/>
      <c r="J25" s="88" t="s">
        <v>27</v>
      </c>
      <c r="K25" s="88"/>
      <c r="L25" s="88">
        <f>'Input Page'!F89</f>
        <v>0</v>
      </c>
      <c r="M25" t="s">
        <v>23</v>
      </c>
    </row>
    <row r="26" spans="2:13" ht="15">
      <c r="B26" s="7" t="s">
        <v>42</v>
      </c>
      <c r="C26">
        <f>'Input Page'!C90</f>
        <v>0</v>
      </c>
      <c r="D26" t="s">
        <v>22</v>
      </c>
      <c r="G26" t="s">
        <v>25</v>
      </c>
      <c r="J26" t="s">
        <v>27</v>
      </c>
      <c r="L26">
        <f>'Input Page'!F92</f>
        <v>0</v>
      </c>
      <c r="M26" t="s">
        <v>23</v>
      </c>
    </row>
    <row r="27" spans="2:13" ht="15">
      <c r="B27" s="2" t="s">
        <v>41</v>
      </c>
      <c r="C27">
        <f>'Input Page'!C93</f>
        <v>0</v>
      </c>
      <c r="D27" t="s">
        <v>22</v>
      </c>
      <c r="G27" t="s">
        <v>25</v>
      </c>
      <c r="J27" t="s">
        <v>27</v>
      </c>
      <c r="L27">
        <f>'Input Page'!F95</f>
        <v>0</v>
      </c>
      <c r="M27" t="s">
        <v>23</v>
      </c>
    </row>
    <row r="28" spans="1:2" ht="15">
      <c r="A28" s="2"/>
      <c r="B28" s="2"/>
    </row>
    <row r="29" spans="1:4" ht="15">
      <c r="A29" s="202" t="s">
        <v>15</v>
      </c>
      <c r="B29" s="202"/>
      <c r="C29">
        <f>'Input Page'!C96</f>
        <v>0</v>
      </c>
      <c r="D29" t="s">
        <v>36</v>
      </c>
    </row>
    <row r="31" spans="1:4" ht="15">
      <c r="A31" t="s">
        <v>44</v>
      </c>
      <c r="D31" t="s">
        <v>36</v>
      </c>
    </row>
    <row r="32" spans="2:13" ht="15">
      <c r="B32" t="s">
        <v>43</v>
      </c>
      <c r="D32" t="s">
        <v>22</v>
      </c>
      <c r="G32" t="s">
        <v>25</v>
      </c>
      <c r="J32" t="s">
        <v>27</v>
      </c>
      <c r="M32" t="s">
        <v>23</v>
      </c>
    </row>
    <row r="33" spans="2:13" ht="15">
      <c r="B33" t="s">
        <v>45</v>
      </c>
      <c r="D33" t="s">
        <v>22</v>
      </c>
      <c r="G33" t="s">
        <v>25</v>
      </c>
      <c r="J33" t="s">
        <v>27</v>
      </c>
      <c r="M33" t="s">
        <v>23</v>
      </c>
    </row>
    <row r="36" spans="1:3" ht="15">
      <c r="A36" t="s">
        <v>0</v>
      </c>
      <c r="C36">
        <f>(((C2-C3)*3.6*2.6)+(C3*3.6*2.6)+(C4+C10+C29)*1.1)</f>
        <v>0</v>
      </c>
    </row>
  </sheetData>
  <sheetProtection password="CE29" sheet="1" selectLockedCells="1"/>
  <mergeCells count="4">
    <mergeCell ref="A10:B10"/>
    <mergeCell ref="A3:B3"/>
    <mergeCell ref="A4:B4"/>
    <mergeCell ref="A29:B29"/>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H9"/>
  <sheetViews>
    <sheetView zoomScalePageLayoutView="0" workbookViewId="0" topLeftCell="A1">
      <selection activeCell="E11" sqref="E11"/>
    </sheetView>
  </sheetViews>
  <sheetFormatPr defaultColWidth="8.88671875" defaultRowHeight="15"/>
  <cols>
    <col min="1" max="1" width="34.5546875" style="0" bestFit="1" customWidth="1"/>
    <col min="2" max="2" width="10.10546875" style="0" bestFit="1" customWidth="1"/>
    <col min="3" max="3" width="5.99609375" style="0" customWidth="1"/>
    <col min="4" max="4" width="4.99609375" style="0" customWidth="1"/>
    <col min="6" max="6" width="7.3359375" style="0" customWidth="1"/>
    <col min="8" max="8" width="5.77734375" style="0" customWidth="1"/>
  </cols>
  <sheetData>
    <row r="1" spans="2:4" s="5" customFormat="1" ht="60">
      <c r="B1" s="5" t="s">
        <v>20</v>
      </c>
      <c r="D1" s="5" t="s">
        <v>37</v>
      </c>
    </row>
    <row r="2" spans="1:4" ht="15">
      <c r="A2" t="s">
        <v>17</v>
      </c>
      <c r="B2">
        <f>'Input Page'!C11</f>
        <v>0</v>
      </c>
      <c r="C2" t="s">
        <v>19</v>
      </c>
      <c r="D2" s="4"/>
    </row>
    <row r="3" spans="1:3" ht="15">
      <c r="A3" t="s">
        <v>10</v>
      </c>
      <c r="B3">
        <f>((B4*E4*G4)+(B5*E5)+(B6*E6*G6)+(B7*E7*G7))/1000000</f>
        <v>0</v>
      </c>
      <c r="C3" t="s">
        <v>36</v>
      </c>
    </row>
    <row r="4" spans="1:8" ht="15">
      <c r="A4" s="3" t="s">
        <v>11</v>
      </c>
      <c r="B4">
        <f>'Input Page'!C13</f>
        <v>0</v>
      </c>
      <c r="C4" t="s">
        <v>54</v>
      </c>
      <c r="E4">
        <f>'Input Page'!F13</f>
        <v>0.93</v>
      </c>
      <c r="F4" t="s">
        <v>50</v>
      </c>
      <c r="G4">
        <f>'Input Page'!F14</f>
        <v>42800</v>
      </c>
      <c r="H4" t="s">
        <v>23</v>
      </c>
    </row>
    <row r="5" spans="1:6" ht="18">
      <c r="A5" s="3" t="s">
        <v>12</v>
      </c>
      <c r="B5">
        <f>'Input Page'!C15</f>
        <v>0</v>
      </c>
      <c r="C5" t="s">
        <v>18</v>
      </c>
      <c r="E5">
        <f>'Input Page'!F15</f>
        <v>34200</v>
      </c>
      <c r="F5" t="s">
        <v>119</v>
      </c>
    </row>
    <row r="6" spans="1:8" ht="18">
      <c r="A6" s="3" t="s">
        <v>52</v>
      </c>
      <c r="B6">
        <f>'Input Page'!C17</f>
        <v>0</v>
      </c>
      <c r="C6" t="s">
        <v>18</v>
      </c>
      <c r="E6">
        <f>'Input Page'!F17</f>
        <v>0</v>
      </c>
      <c r="F6" t="s">
        <v>49</v>
      </c>
      <c r="G6">
        <f>'Input Page'!F18</f>
        <v>0</v>
      </c>
      <c r="H6" t="s">
        <v>23</v>
      </c>
    </row>
    <row r="7" spans="1:8" ht="15">
      <c r="A7" s="3" t="s">
        <v>53</v>
      </c>
      <c r="B7">
        <f>'Input Page'!C19</f>
        <v>0</v>
      </c>
      <c r="C7" t="s">
        <v>54</v>
      </c>
      <c r="E7">
        <f>'Input Page'!F19</f>
        <v>0</v>
      </c>
      <c r="F7" t="s">
        <v>50</v>
      </c>
      <c r="G7">
        <f>'Input Page'!F20</f>
        <v>0</v>
      </c>
      <c r="H7" t="s">
        <v>23</v>
      </c>
    </row>
    <row r="9" spans="1:3" ht="15">
      <c r="A9" t="s">
        <v>1</v>
      </c>
      <c r="B9">
        <f>(B2*3.6*2.6)+B3</f>
        <v>0</v>
      </c>
      <c r="C9" t="s">
        <v>36</v>
      </c>
    </row>
  </sheetData>
  <sheetProtection password="CE29" sheet="1" selectLockedCells="1"/>
  <printOptions/>
  <pageMargins left="0.75" right="0.75" top="1" bottom="1"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M12"/>
  <sheetViews>
    <sheetView zoomScalePageLayoutView="0" workbookViewId="0" topLeftCell="A1">
      <selection activeCell="K17" sqref="K17"/>
    </sheetView>
  </sheetViews>
  <sheetFormatPr defaultColWidth="8.88671875" defaultRowHeight="15"/>
  <cols>
    <col min="1" max="1" width="29.21484375" style="0" customWidth="1"/>
    <col min="3" max="3" width="6.4453125" style="1" customWidth="1"/>
    <col min="4" max="4" width="4.88671875" style="0" customWidth="1"/>
    <col min="6" max="6" width="4.6640625" style="0" customWidth="1"/>
    <col min="7" max="7" width="6.21484375" style="0" customWidth="1"/>
    <col min="9" max="9" width="6.77734375" style="0" customWidth="1"/>
    <col min="10" max="10" width="5.6640625" style="0" customWidth="1"/>
  </cols>
  <sheetData>
    <row r="1" spans="2:13" ht="75">
      <c r="B1" s="5" t="s">
        <v>20</v>
      </c>
      <c r="C1" s="5"/>
      <c r="D1" s="5" t="s">
        <v>37</v>
      </c>
      <c r="E1" s="5" t="s">
        <v>38</v>
      </c>
      <c r="F1" s="5"/>
      <c r="G1" s="5" t="s">
        <v>37</v>
      </c>
      <c r="H1" s="5"/>
      <c r="I1" s="5"/>
      <c r="J1" s="5" t="s">
        <v>37</v>
      </c>
      <c r="K1" s="5"/>
      <c r="L1" s="5"/>
      <c r="M1" s="5" t="s">
        <v>37</v>
      </c>
    </row>
    <row r="2" spans="1:12" ht="15">
      <c r="A2" t="s">
        <v>46</v>
      </c>
      <c r="B2">
        <f>'Input Page'!C97</f>
        <v>0</v>
      </c>
      <c r="C2" t="s">
        <v>22</v>
      </c>
      <c r="E2">
        <f>'Input Page'!F97</f>
        <v>0</v>
      </c>
      <c r="F2" t="s">
        <v>25</v>
      </c>
      <c r="H2">
        <f>'Input Page'!F98</f>
        <v>0</v>
      </c>
      <c r="I2" t="s">
        <v>27</v>
      </c>
      <c r="K2">
        <f>'Input Page'!F99</f>
        <v>0</v>
      </c>
      <c r="L2" t="s">
        <v>23</v>
      </c>
    </row>
    <row r="3" spans="1:12" ht="15">
      <c r="A3" t="s">
        <v>45</v>
      </c>
      <c r="B3">
        <f>'Input Page'!C100</f>
        <v>0</v>
      </c>
      <c r="C3" t="s">
        <v>22</v>
      </c>
      <c r="E3">
        <f>'Input Page'!F100</f>
        <v>0</v>
      </c>
      <c r="F3" t="s">
        <v>25</v>
      </c>
      <c r="H3">
        <f>'Input Page'!F101</f>
        <v>0</v>
      </c>
      <c r="I3" t="s">
        <v>27</v>
      </c>
      <c r="K3">
        <f>'Input Page'!F102</f>
        <v>0</v>
      </c>
      <c r="L3" t="s">
        <v>23</v>
      </c>
    </row>
    <row r="4" spans="1:13" ht="18">
      <c r="A4" t="s">
        <v>47</v>
      </c>
      <c r="B4">
        <f>'Input Page'!C21</f>
        <v>0</v>
      </c>
      <c r="C4" t="s">
        <v>18</v>
      </c>
      <c r="E4">
        <f>'Input Page'!F22</f>
        <v>0</v>
      </c>
      <c r="F4" t="s">
        <v>25</v>
      </c>
      <c r="H4">
        <f>'Input Page'!F21</f>
        <v>0</v>
      </c>
      <c r="I4" t="s">
        <v>49</v>
      </c>
      <c r="K4">
        <f>'Input Page'!F23</f>
        <v>0</v>
      </c>
      <c r="L4" t="s">
        <v>23</v>
      </c>
      <c r="M4" s="27" t="e">
        <f>'Input Page'!#REF!</f>
        <v>#REF!</v>
      </c>
    </row>
    <row r="5" spans="1:13" ht="18">
      <c r="A5" t="s">
        <v>48</v>
      </c>
      <c r="B5">
        <f>'Input Page'!C24</f>
        <v>0</v>
      </c>
      <c r="C5" t="s">
        <v>18</v>
      </c>
      <c r="E5">
        <f>'Input Page'!F25</f>
        <v>0</v>
      </c>
      <c r="F5" t="s">
        <v>25</v>
      </c>
      <c r="H5">
        <f>'Input Page'!F24</f>
        <v>0</v>
      </c>
      <c r="I5" t="s">
        <v>49</v>
      </c>
      <c r="K5">
        <f>'Input Page'!F26</f>
        <v>0</v>
      </c>
      <c r="L5" t="s">
        <v>23</v>
      </c>
      <c r="M5" s="27" t="e">
        <f>'Input Page'!#REF!</f>
        <v>#REF!</v>
      </c>
    </row>
    <row r="6" spans="1:12" ht="18">
      <c r="A6" t="s">
        <v>102</v>
      </c>
      <c r="B6">
        <f>+'Input Page'!C27</f>
        <v>0</v>
      </c>
      <c r="C6" t="s">
        <v>18</v>
      </c>
      <c r="E6">
        <f>+'Input Page'!F28</f>
        <v>0</v>
      </c>
      <c r="F6" t="s">
        <v>25</v>
      </c>
      <c r="H6">
        <f>+'Input Page'!F27</f>
        <v>0</v>
      </c>
      <c r="I6" t="s">
        <v>49</v>
      </c>
      <c r="K6">
        <f>+'Input Page'!F29</f>
        <v>0</v>
      </c>
      <c r="L6" t="s">
        <v>23</v>
      </c>
    </row>
    <row r="7" ht="15"/>
    <row r="8" spans="1:3" ht="15">
      <c r="A8" t="s">
        <v>5</v>
      </c>
      <c r="B8">
        <f>B2*K2/1000</f>
        <v>0</v>
      </c>
      <c r="C8" s="1" t="s">
        <v>9</v>
      </c>
    </row>
    <row r="9" spans="1:3" ht="15">
      <c r="A9" t="s">
        <v>6</v>
      </c>
      <c r="B9">
        <f>B3*K3/1000</f>
        <v>0</v>
      </c>
      <c r="C9" s="1" t="s">
        <v>9</v>
      </c>
    </row>
    <row r="10" spans="1:3" ht="15">
      <c r="A10" t="s">
        <v>7</v>
      </c>
      <c r="B10">
        <f>((B4*H4*K4)+(B5*H5*K5)+(B6*H6*K6))/1000000</f>
        <v>0</v>
      </c>
      <c r="C10" s="1" t="s">
        <v>9</v>
      </c>
    </row>
    <row r="11" spans="1:4" ht="15">
      <c r="A11" t="s">
        <v>8</v>
      </c>
      <c r="B11" s="4">
        <f>'Input Page'!C103</f>
        <v>0</v>
      </c>
      <c r="C11" s="26" t="s">
        <v>59</v>
      </c>
      <c r="D11" s="25">
        <f>'Input Page'!E103</f>
        <v>0.015</v>
      </c>
    </row>
    <row r="12" spans="1:3" ht="15">
      <c r="A12" t="s">
        <v>4</v>
      </c>
      <c r="B12" t="e">
        <f>((B8-B9)/B11)-B10</f>
        <v>#DIV/0!</v>
      </c>
      <c r="C12" s="1" t="s">
        <v>9</v>
      </c>
    </row>
    <row r="13" ht="15"/>
  </sheetData>
  <sheetProtection password="CE29" sheet="1" selectLockedCells="1"/>
  <printOptions/>
  <pageMargins left="0.75" right="0.75" top="1" bottom="1" header="0.5" footer="0.5"/>
  <pageSetup horizontalDpi="600" verticalDpi="600"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dimension ref="A1:D7"/>
  <sheetViews>
    <sheetView zoomScalePageLayoutView="0" workbookViewId="0" topLeftCell="A1">
      <selection activeCell="G16" sqref="G16"/>
    </sheetView>
  </sheetViews>
  <sheetFormatPr defaultColWidth="8.88671875" defaultRowHeight="15"/>
  <cols>
    <col min="3" max="3" width="33.77734375" style="47" customWidth="1"/>
    <col min="4" max="4" width="9.88671875" style="0" bestFit="1" customWidth="1"/>
  </cols>
  <sheetData>
    <row r="1" spans="1:4" s="46" customFormat="1" ht="15.75">
      <c r="A1" s="44" t="s">
        <v>68</v>
      </c>
      <c r="B1" s="44" t="s">
        <v>67</v>
      </c>
      <c r="C1" s="45" t="s">
        <v>65</v>
      </c>
      <c r="D1" s="46" t="s">
        <v>66</v>
      </c>
    </row>
    <row r="2" spans="1:4" ht="15">
      <c r="A2">
        <v>1</v>
      </c>
      <c r="B2" t="s">
        <v>69</v>
      </c>
      <c r="C2" s="47" t="s">
        <v>70</v>
      </c>
      <c r="D2" s="43">
        <v>40774</v>
      </c>
    </row>
    <row r="3" spans="1:4" ht="30">
      <c r="A3">
        <v>2.1</v>
      </c>
      <c r="B3" t="s">
        <v>69</v>
      </c>
      <c r="C3" s="47" t="s">
        <v>99</v>
      </c>
      <c r="D3" s="43">
        <v>40847</v>
      </c>
    </row>
    <row r="4" spans="1:4" ht="30">
      <c r="A4">
        <v>2.2</v>
      </c>
      <c r="B4" t="s">
        <v>69</v>
      </c>
      <c r="C4" s="47" t="s">
        <v>100</v>
      </c>
      <c r="D4" s="43">
        <v>40908</v>
      </c>
    </row>
    <row r="5" spans="1:4" ht="45">
      <c r="A5">
        <v>2.3</v>
      </c>
      <c r="B5" s="88" t="s">
        <v>69</v>
      </c>
      <c r="C5" s="89" t="s">
        <v>120</v>
      </c>
      <c r="D5" s="43">
        <v>41161</v>
      </c>
    </row>
    <row r="6" spans="1:4" ht="45">
      <c r="A6" s="88">
        <v>2.4</v>
      </c>
      <c r="B6" s="88" t="s">
        <v>124</v>
      </c>
      <c r="C6" s="100" t="s">
        <v>133</v>
      </c>
      <c r="D6" s="99">
        <v>42251</v>
      </c>
    </row>
    <row r="7" spans="1:4" ht="45">
      <c r="A7" s="114">
        <v>3</v>
      </c>
      <c r="B7" s="102" t="s">
        <v>124</v>
      </c>
      <c r="C7" s="100" t="s">
        <v>145</v>
      </c>
      <c r="D7" s="99">
        <v>42600</v>
      </c>
    </row>
  </sheetData>
  <sheetProtection password="CE29" sheet="1" selectLockedCells="1"/>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5753 R1 energy efficiency formula - application proforma</dc:title>
  <dc:subject>Proforma for Determining Energy Efficiency Using R1</dc:subject>
  <dc:creator>Ben Freeman</dc:creator>
  <cp:keywords>82111 821 11 821-11, LIT 5753</cp:keywords>
  <dc:description>Version 4
Issued 4/10/2016</dc:description>
  <cp:lastModifiedBy>zahira</cp:lastModifiedBy>
  <cp:lastPrinted>2015-09-02T06:47:32Z</cp:lastPrinted>
  <dcterms:created xsi:type="dcterms:W3CDTF">2011-05-05T12:30:35Z</dcterms:created>
  <dcterms:modified xsi:type="dcterms:W3CDTF">2018-06-24T16:32:21Z</dcterms:modified>
  <cp:category/>
  <cp:version/>
  <cp:contentType/>
  <cp:contentStatus/>
</cp:coreProperties>
</file>