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WEBsitedocumenten\"/>
    </mc:Choice>
  </mc:AlternateContent>
  <xr:revisionPtr revIDLastSave="0" documentId="13_ncr:1_{FC9768E9-238A-4037-AF0D-9BB33BA9DBAD}" xr6:coauthVersionLast="45" xr6:coauthVersionMax="45" xr10:uidLastSave="{00000000-0000-0000-0000-000000000000}"/>
  <workbookProtection workbookAlgorithmName="SHA-512" workbookHashValue="V4AbMMyzi1ZYgiqjqZQ7JQ55iFARoa91ZZlixmSKHQz+/fNAgqH5HQNaVahx+6UwX5fCl5HUl/N2L9TSeJ/cwg==" workbookSaltValue="RgZ0M9JxFHciPHR5RMH3ww==" workbookSpinCount="100000" lockStructure="1"/>
  <bookViews>
    <workbookView xWindow="-120" yWindow="-120" windowWidth="20730" windowHeight="11160" xr2:uid="{75C4C714-7D3D-407F-BF29-9EFD3A8229B4}"/>
  </bookViews>
  <sheets>
    <sheet name="Blad1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C14" i="1" l="1"/>
  <c r="C16" i="1"/>
  <c r="C15" i="1"/>
  <c r="E13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E56" i="1"/>
  <c r="E55" i="1"/>
  <c r="E54" i="1"/>
  <c r="D30" i="1"/>
  <c r="E30" i="1" s="1"/>
  <c r="D31" i="1"/>
  <c r="E31" i="1" s="1"/>
  <c r="E24" i="1"/>
  <c r="E21" i="1" l="1"/>
  <c r="E19" i="1"/>
  <c r="A4" i="1" l="1"/>
</calcChain>
</file>

<file path=xl/sharedStrings.xml><?xml version="1.0" encoding="utf-8"?>
<sst xmlns="http://schemas.openxmlformats.org/spreadsheetml/2006/main" count="81" uniqueCount="61">
  <si>
    <t>% grondtarra</t>
  </si>
  <si>
    <t>ton</t>
  </si>
  <si>
    <t>aantal ha</t>
  </si>
  <si>
    <t>suikergehalte</t>
  </si>
  <si>
    <t>vroege en late leveringen</t>
  </si>
  <si>
    <t>datum</t>
  </si>
  <si>
    <t>totaal ton grondtarra</t>
  </si>
  <si>
    <t>1 % grondtarra</t>
  </si>
  <si>
    <t>totaal geleverde ton bruto bieten</t>
  </si>
  <si>
    <t>% totale tarra</t>
  </si>
  <si>
    <t>grondtarraboete</t>
  </si>
  <si>
    <t>afdekpremie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</si>
  <si>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</si>
  <si>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</si>
  <si>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</si>
  <si>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</si>
  <si>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</si>
  <si>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</si>
  <si>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</si>
  <si>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</si>
  <si>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</si>
  <si>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</si>
  <si>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</si>
  <si>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</si>
  <si>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</si>
  <si>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</si>
  <si>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</si>
  <si>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</si>
  <si>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</si>
  <si>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</si>
  <si>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</si>
  <si>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</si>
  <si>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voorbeeld</t>
  </si>
  <si>
    <t>ton netto geleverd basiscontract</t>
  </si>
  <si>
    <t>ton netto geleverd bijkomend contract</t>
  </si>
  <si>
    <t>ton netto geleverd buiten contract</t>
  </si>
  <si>
    <t>ton netto bieten afgedekt</t>
  </si>
  <si>
    <t>ton netto</t>
  </si>
  <si>
    <t>aantal NCB</t>
  </si>
  <si>
    <t>meer dan 25 niet conforme bieten</t>
  </si>
  <si>
    <t>boete</t>
  </si>
  <si>
    <t>omzet/ha</t>
  </si>
  <si>
    <t>Niet Conforme Bieten (NCB)</t>
  </si>
  <si>
    <t>bruto levering</t>
  </si>
  <si>
    <t>netto geleverde bieten</t>
  </si>
  <si>
    <t>verdeling netto geleverde bieten</t>
  </si>
  <si>
    <t>18 tot 25 niet conforme bieten geleverd vanaf 6/10</t>
  </si>
  <si>
    <t>18 tot 25 niet conforme bieten geleverd vòòr 6/10</t>
  </si>
  <si>
    <t>premie/ton</t>
  </si>
  <si>
    <t>geen</t>
  </si>
  <si>
    <t>ofwel "geen" ofwel geldige datum 
invullen tussen 16/09/2019 en 31/01/2020</t>
  </si>
  <si>
    <t>andere premies, boetes en inhoudingen (zie uw afrekening):</t>
  </si>
  <si>
    <t>boete onvoldoende leveringen</t>
  </si>
  <si>
    <t>boete niet afdekken bieten</t>
  </si>
  <si>
    <t>bijdrage niet Vegaplan-certificatie</t>
  </si>
  <si>
    <t xml:space="preserve">liggeld laattijdige ophaling bieten </t>
  </si>
  <si>
    <t>omzet Euro/ha</t>
  </si>
  <si>
    <t>TopTex</t>
  </si>
  <si>
    <t>vergoeding proeven</t>
  </si>
  <si>
    <t>TS - SUIKERBIETPRIJS CAMPAGNE 2019</t>
  </si>
  <si>
    <t>VUL DE GELE VAKKEN ZELF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</si>
</sst>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Protection="1">
      <protection hidden="1"/>
    </xf>
    <xf numFmtId="2" fontId="0" fillId="2" borderId="12" xfId="0" applyNumberFormat="1" applyFill="1" applyBorder="1" applyAlignment="1" applyProtection="1">
      <alignment horizontal="center" vertical="center"/>
      <protection locked="0"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2" fontId="0" fillId="0" borderId="0" xfId="0" applyNumberFormat="1" applyProtection="1">
      <protection hidden="1"/>
    </xf>
    <xf numFmtId="164" fontId="0" fillId="2" borderId="22" xfId="0" applyNumberFormat="1" applyFill="1" applyBorder="1" applyAlignment="1" applyProtection="1">
      <alignment horizontal="center" vertical="center"/>
      <protection locked="0" hidden="1"/>
    </xf>
    <xf numFmtId="2" fontId="0" fillId="2" borderId="19" xfId="0" applyNumberFormat="1" applyFill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/>
      <protection hidden="1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2" borderId="19" xfId="0" applyNumberFormat="1" applyFill="1" applyBorder="1" applyAlignment="1" applyProtection="1">
      <alignment horizontal="center" vertical="center"/>
      <protection locked="0" hidden="1"/>
    </xf>
    <xf numFmtId="164" fontId="0" fillId="2" borderId="24" xfId="0" applyNumberFormat="1" applyFill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0" fillId="0" borderId="8" xfId="0" applyNumberFormat="1" applyFill="1" applyBorder="1" applyAlignment="1" applyProtection="1">
      <alignment horizontal="center"/>
      <protection hidden="1"/>
    </xf>
    <xf numFmtId="164" fontId="0" fillId="2" borderId="43" xfId="0" applyNumberFormat="1" applyFill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4" fillId="0" borderId="15" xfId="0" applyFont="1" applyBorder="1" applyAlignment="1" applyProtection="1">
      <alignment horizontal="right"/>
      <protection hidden="1"/>
    </xf>
    <xf numFmtId="14" fontId="4" fillId="0" borderId="19" xfId="0" applyNumberFormat="1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/>
      <protection hidden="1"/>
    </xf>
    <xf numFmtId="14" fontId="0" fillId="2" borderId="19" xfId="0" applyNumberFormat="1" applyFill="1" applyBorder="1" applyAlignment="1" applyProtection="1">
      <alignment horizontal="center"/>
      <protection locked="0" hidden="1"/>
    </xf>
    <xf numFmtId="0" fontId="0" fillId="2" borderId="19" xfId="0" applyFill="1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0" fillId="2" borderId="19" xfId="0" applyFill="1" applyBorder="1" applyProtection="1">
      <protection locked="0" hidden="1"/>
    </xf>
    <xf numFmtId="0" fontId="7" fillId="0" borderId="0" xfId="0" applyFont="1" applyProtection="1">
      <protection hidden="1"/>
    </xf>
    <xf numFmtId="0" fontId="0" fillId="0" borderId="17" xfId="0" applyBorder="1" applyAlignment="1" applyProtection="1">
      <alignment horizontal="right"/>
      <protection hidden="1"/>
    </xf>
    <xf numFmtId="14" fontId="0" fillId="2" borderId="24" xfId="0" applyNumberFormat="1" applyFill="1" applyBorder="1" applyAlignment="1" applyProtection="1">
      <alignment horizontal="center"/>
      <protection locked="0" hidden="1"/>
    </xf>
    <xf numFmtId="0" fontId="0" fillId="2" borderId="24" xfId="0" applyFill="1" applyBorder="1" applyProtection="1">
      <protection locked="0" hidden="1"/>
    </xf>
    <xf numFmtId="0" fontId="0" fillId="0" borderId="24" xfId="0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14" fontId="0" fillId="0" borderId="22" xfId="0" applyNumberForma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1" fontId="0" fillId="2" borderId="19" xfId="0" applyNumberFormat="1" applyFill="1" applyBorder="1" applyAlignment="1" applyProtection="1">
      <alignment horizontal="center" vertical="center"/>
      <protection locked="0" hidden="1"/>
    </xf>
    <xf numFmtId="1" fontId="0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NumberFormat="1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/>
      <protection hidden="1"/>
    </xf>
    <xf numFmtId="0" fontId="0" fillId="4" borderId="32" xfId="0" applyFill="1" applyBorder="1" applyAlignment="1" applyProtection="1">
      <alignment horizontal="center"/>
      <protection hidden="1"/>
    </xf>
    <xf numFmtId="0" fontId="0" fillId="4" borderId="33" xfId="0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0" fontId="0" fillId="0" borderId="24" xfId="0" applyBorder="1" applyAlignment="1" applyProtection="1">
      <alignment horizontal="right"/>
      <protection hidden="1"/>
    </xf>
    <xf numFmtId="14" fontId="0" fillId="4" borderId="4" xfId="0" applyNumberFormat="1" applyFill="1" applyBorder="1" applyAlignment="1" applyProtection="1">
      <alignment horizontal="center"/>
      <protection hidden="1"/>
    </xf>
    <xf numFmtId="14" fontId="0" fillId="4" borderId="5" xfId="0" applyNumberFormat="1" applyFill="1" applyBorder="1" applyAlignment="1" applyProtection="1">
      <alignment horizontal="center"/>
      <protection hidden="1"/>
    </xf>
    <xf numFmtId="14" fontId="0" fillId="4" borderId="6" xfId="0" applyNumberFormat="1" applyFill="1" applyBorder="1" applyAlignment="1" applyProtection="1">
      <alignment horizontal="center"/>
      <protection hidden="1"/>
    </xf>
    <xf numFmtId="0" fontId="8" fillId="4" borderId="22" xfId="0" applyFont="1" applyFill="1" applyBorder="1" applyAlignment="1" applyProtection="1">
      <alignment horizontal="center" vertical="center" wrapText="1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4" fontId="5" fillId="3" borderId="4" xfId="0" applyNumberFormat="1" applyFont="1" applyFill="1" applyBorder="1" applyAlignment="1" applyProtection="1">
      <alignment horizontal="center" vertical="center"/>
      <protection hidden="1"/>
    </xf>
    <xf numFmtId="4" fontId="5" fillId="3" borderId="5" xfId="0" applyNumberFormat="1" applyFont="1" applyFill="1" applyBorder="1" applyAlignment="1" applyProtection="1">
      <alignment horizontal="center" vertical="center"/>
      <protection hidden="1"/>
    </xf>
    <xf numFmtId="4" fontId="5" fillId="3" borderId="6" xfId="0" applyNumberFormat="1" applyFont="1" applyFill="1" applyBorder="1" applyAlignment="1" applyProtection="1">
      <alignment horizontal="center" vertical="center"/>
      <protection hidden="1"/>
    </xf>
    <xf numFmtId="4" fontId="5" fillId="3" borderId="7" xfId="0" applyNumberFormat="1" applyFont="1" applyFill="1" applyBorder="1" applyAlignment="1" applyProtection="1">
      <alignment horizontal="center" vertical="center"/>
      <protection hidden="1"/>
    </xf>
    <xf numFmtId="4" fontId="5" fillId="3" borderId="0" xfId="0" applyNumberFormat="1" applyFont="1" applyFill="1" applyBorder="1" applyAlignment="1" applyProtection="1">
      <alignment horizontal="center" vertical="center"/>
      <protection hidden="1"/>
    </xf>
    <xf numFmtId="4" fontId="5" fillId="3" borderId="8" xfId="0" applyNumberFormat="1" applyFont="1" applyFill="1" applyBorder="1" applyAlignment="1" applyProtection="1">
      <alignment horizontal="center" vertical="center"/>
      <protection hidden="1"/>
    </xf>
    <xf numFmtId="4" fontId="5" fillId="3" borderId="9" xfId="0" applyNumberFormat="1" applyFont="1" applyFill="1" applyBorder="1" applyAlignment="1" applyProtection="1">
      <alignment horizontal="center" vertical="center"/>
      <protection hidden="1"/>
    </xf>
    <xf numFmtId="4" fontId="5" fillId="3" borderId="10" xfId="0" applyNumberFormat="1" applyFont="1" applyFill="1" applyBorder="1" applyAlignment="1" applyProtection="1">
      <alignment horizontal="center" vertical="center"/>
      <protection hidden="1"/>
    </xf>
    <xf numFmtId="4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4" fontId="0" fillId="0" borderId="16" xfId="0" applyNumberFormat="1" applyBorder="1" applyAlignment="1" applyProtection="1">
      <alignment horizontal="center"/>
      <protection hidden="1"/>
    </xf>
    <xf numFmtId="4" fontId="0" fillId="0" borderId="14" xfId="0" applyNumberFormat="1" applyBorder="1" applyAlignment="1" applyProtection="1">
      <alignment horizontal="center"/>
      <protection hidden="1"/>
    </xf>
    <xf numFmtId="4" fontId="0" fillId="0" borderId="18" xfId="0" applyNumberFormat="1" applyBorder="1" applyAlignment="1" applyProtection="1">
      <alignment horizontal="center"/>
      <protection hidden="1"/>
    </xf>
    <xf numFmtId="4" fontId="0" fillId="0" borderId="44" xfId="0" applyNumberFormat="1" applyBorder="1" applyAlignment="1" applyProtection="1">
      <alignment horizontal="center"/>
      <protection hidden="1"/>
    </xf>
    <xf numFmtId="4" fontId="0" fillId="0" borderId="16" xfId="0" applyNumberFormat="1" applyBorder="1" applyAlignment="1" applyProtection="1">
      <alignment horizontal="center" vertical="center"/>
      <protection hidden="1"/>
    </xf>
    <xf numFmtId="4" fontId="0" fillId="0" borderId="18" xfId="0" applyNumberFormat="1" applyBorder="1" applyAlignment="1" applyProtection="1">
      <alignment horizontal="center" vertical="center"/>
      <protection hidden="1"/>
    </xf>
    <xf numFmtId="4" fontId="0" fillId="2" borderId="29" xfId="0" applyNumberFormat="1" applyFill="1" applyBorder="1" applyAlignment="1" applyProtection="1">
      <alignment horizontal="center"/>
      <protection locked="0" hidden="1"/>
    </xf>
    <xf numFmtId="4" fontId="0" fillId="2" borderId="30" xfId="0" applyNumberFormat="1" applyFill="1" applyBorder="1" applyAlignment="1" applyProtection="1">
      <alignment horizontal="center"/>
      <protection locked="0" hidden="1"/>
    </xf>
    <xf numFmtId="4" fontId="0" fillId="2" borderId="20" xfId="0" applyNumberFormat="1" applyFill="1" applyBorder="1" applyAlignment="1" applyProtection="1">
      <alignment horizontal="center"/>
      <protection locked="0" hidden="1"/>
    </xf>
    <xf numFmtId="4" fontId="0" fillId="2" borderId="23" xfId="0" applyNumberFormat="1" applyFill="1" applyBorder="1" applyAlignment="1" applyProtection="1">
      <alignment horizontal="center"/>
      <protection locked="0" hidden="1"/>
    </xf>
    <xf numFmtId="4" fontId="0" fillId="2" borderId="25" xfId="0" applyNumberFormat="1" applyFill="1" applyBorder="1" applyAlignment="1" applyProtection="1">
      <alignment horizontal="center"/>
      <protection locked="0" hidden="1"/>
    </xf>
    <xf numFmtId="4" fontId="0" fillId="2" borderId="26" xfId="0" applyNumberForma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</cellXfs>
  <cellStyles count="1">
    <cellStyle name="Standaard" xfId="0" builtinId="0"/>
  </cellStyles>
  <dxfs count="2">
    <dxf>
      <font>
        <color theme="9" tint="0.59996337778862885"/>
      </font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19F7-C6FA-406B-A876-7E9C65BEFDE4}">
  <sheetPr>
    <pageSetUpPr fitToPage="1"/>
  </sheetPr>
  <dimension ref="A1:K103"/>
  <sheetViews>
    <sheetView showGridLines="0" tabSelected="1" topLeftCell="A53" workbookViewId="0">
      <selection activeCell="C30" sqref="C30"/>
    </sheetView>
  </sheetViews>
  <sheetFormatPr defaultRowHeight="15" x14ac:dyDescent="0.25"/>
  <cols>
    <col min="1" max="1" width="9.140625" style="4" customWidth="1"/>
    <col min="2" max="2" width="37" style="4" customWidth="1"/>
    <col min="3" max="3" width="24.5703125" style="4" customWidth="1"/>
    <col min="4" max="4" width="21" style="4" customWidth="1"/>
    <col min="5" max="5" width="13.5703125" style="4" customWidth="1"/>
    <col min="6" max="6" width="11.7109375" style="4" customWidth="1"/>
    <col min="7" max="16384" width="9.140625" style="4"/>
  </cols>
  <sheetData>
    <row r="1" spans="1:6" ht="15.75" thickBot="1" x14ac:dyDescent="0.3">
      <c r="A1" s="130" t="s">
        <v>60</v>
      </c>
      <c r="B1" s="131"/>
      <c r="C1" s="131"/>
      <c r="D1" s="131"/>
      <c r="E1" s="132"/>
    </row>
    <row r="2" spans="1:6" ht="40.5" customHeight="1" thickBot="1" x14ac:dyDescent="0.3">
      <c r="A2" s="52" t="s">
        <v>59</v>
      </c>
      <c r="B2" s="53"/>
      <c r="C2" s="53"/>
      <c r="D2" s="53"/>
      <c r="E2" s="54"/>
    </row>
    <row r="3" spans="1:6" ht="45.75" customHeight="1" thickBot="1" x14ac:dyDescent="0.3">
      <c r="A3" s="52" t="s">
        <v>56</v>
      </c>
      <c r="B3" s="53"/>
      <c r="C3" s="53"/>
      <c r="D3" s="53"/>
      <c r="E3" s="54"/>
    </row>
    <row r="4" spans="1:6" x14ac:dyDescent="0.25">
      <c r="A4" s="85" t="e">
        <f>(SUM(E31:E50)+E19+E20+E21+E24-E13-E54-E55-E56+D63-D59-D60-D62+D61)/C8</f>
        <v>#DIV/0!</v>
      </c>
      <c r="B4" s="86"/>
      <c r="C4" s="86"/>
      <c r="D4" s="86"/>
      <c r="E4" s="87"/>
    </row>
    <row r="5" spans="1:6" x14ac:dyDescent="0.25">
      <c r="A5" s="88"/>
      <c r="B5" s="89"/>
      <c r="C5" s="89"/>
      <c r="D5" s="89"/>
      <c r="E5" s="90"/>
    </row>
    <row r="6" spans="1:6" ht="15.75" thickBot="1" x14ac:dyDescent="0.3">
      <c r="A6" s="91"/>
      <c r="B6" s="92"/>
      <c r="C6" s="92"/>
      <c r="D6" s="92"/>
      <c r="E6" s="93"/>
    </row>
    <row r="7" spans="1:6" ht="15.75" thickBot="1" x14ac:dyDescent="0.3"/>
    <row r="8" spans="1:6" ht="15.75" thickBot="1" x14ac:dyDescent="0.3">
      <c r="A8" s="109" t="s">
        <v>2</v>
      </c>
      <c r="B8" s="110"/>
      <c r="C8" s="5"/>
      <c r="D8" s="6"/>
      <c r="E8" s="7" t="s">
        <v>41</v>
      </c>
    </row>
    <row r="9" spans="1:6" ht="15.75" thickBot="1" x14ac:dyDescent="0.3">
      <c r="A9" s="115" t="s">
        <v>43</v>
      </c>
      <c r="B9" s="116"/>
      <c r="C9" s="116"/>
      <c r="D9" s="116"/>
      <c r="E9" s="117"/>
      <c r="F9" s="8"/>
    </row>
    <row r="10" spans="1:6" x14ac:dyDescent="0.25">
      <c r="A10" s="111" t="s">
        <v>8</v>
      </c>
      <c r="B10" s="112"/>
      <c r="C10" s="9"/>
      <c r="D10" s="79"/>
      <c r="E10" s="81"/>
    </row>
    <row r="11" spans="1:6" x14ac:dyDescent="0.25">
      <c r="A11" s="60" t="s">
        <v>3</v>
      </c>
      <c r="B11" s="61"/>
      <c r="C11" s="10"/>
      <c r="D11" s="99"/>
      <c r="E11" s="100"/>
    </row>
    <row r="12" spans="1:6" x14ac:dyDescent="0.25">
      <c r="A12" s="60" t="s">
        <v>9</v>
      </c>
      <c r="B12" s="61"/>
      <c r="C12" s="10"/>
      <c r="D12" s="82"/>
      <c r="E12" s="84"/>
    </row>
    <row r="13" spans="1:6" x14ac:dyDescent="0.25">
      <c r="A13" s="60" t="s">
        <v>0</v>
      </c>
      <c r="B13" s="61"/>
      <c r="C13" s="10"/>
      <c r="D13" s="11" t="s">
        <v>10</v>
      </c>
      <c r="E13" s="118">
        <f>IF(C13&lt;1.01,C13*5.0901,(C15*11.0901)-(6*C16))</f>
        <v>0</v>
      </c>
    </row>
    <row r="14" spans="1:6" ht="15.75" thickBot="1" x14ac:dyDescent="0.3">
      <c r="A14" s="62" t="s">
        <v>44</v>
      </c>
      <c r="B14" s="63"/>
      <c r="C14" s="12">
        <f>C10-(C10*((C12)/100))</f>
        <v>0</v>
      </c>
      <c r="D14" s="101"/>
      <c r="E14" s="102"/>
    </row>
    <row r="15" spans="1:6" hidden="1" x14ac:dyDescent="0.25">
      <c r="B15" s="4" t="s">
        <v>6</v>
      </c>
      <c r="C15" s="13">
        <f>C10*(C13/100)</f>
        <v>0</v>
      </c>
      <c r="E15" s="14"/>
    </row>
    <row r="16" spans="1:6" ht="15.75" hidden="1" thickBot="1" x14ac:dyDescent="0.3">
      <c r="B16" s="4" t="s">
        <v>7</v>
      </c>
      <c r="C16" s="13">
        <f>C10*(1/100)</f>
        <v>0</v>
      </c>
      <c r="E16" s="14"/>
    </row>
    <row r="17" spans="1:8" ht="15.75" thickBot="1" x14ac:dyDescent="0.3">
      <c r="C17" s="13"/>
      <c r="E17" s="14"/>
    </row>
    <row r="18" spans="1:8" ht="15.75" thickBot="1" x14ac:dyDescent="0.3">
      <c r="A18" s="115" t="s">
        <v>45</v>
      </c>
      <c r="B18" s="116"/>
      <c r="C18" s="116"/>
      <c r="D18" s="116"/>
      <c r="E18" s="117"/>
    </row>
    <row r="19" spans="1:8" x14ac:dyDescent="0.25">
      <c r="A19" s="111" t="s">
        <v>33</v>
      </c>
      <c r="B19" s="112"/>
      <c r="C19" s="9"/>
      <c r="D19" s="96"/>
      <c r="E19" s="119">
        <f>(((24.03+(24.03*($C$11-17)*0.09))))*C19</f>
        <v>0</v>
      </c>
    </row>
    <row r="20" spans="1:8" x14ac:dyDescent="0.25">
      <c r="A20" s="60" t="s">
        <v>34</v>
      </c>
      <c r="B20" s="61"/>
      <c r="C20" s="15"/>
      <c r="D20" s="97"/>
      <c r="E20" s="118">
        <f>((((27.18+(27.18*($C$11-17)*0.09))))*C20)-(C20*4)</f>
        <v>0</v>
      </c>
    </row>
    <row r="21" spans="1:8" ht="15.75" thickBot="1" x14ac:dyDescent="0.3">
      <c r="A21" s="62" t="s">
        <v>35</v>
      </c>
      <c r="B21" s="63"/>
      <c r="C21" s="16"/>
      <c r="D21" s="98"/>
      <c r="E21" s="120">
        <f>(((13.99+(13.99*($C$11-17)*0.09))))*C21</f>
        <v>0</v>
      </c>
    </row>
    <row r="22" spans="1:8" ht="15.75" thickBot="1" x14ac:dyDescent="0.3">
      <c r="A22" s="17"/>
      <c r="B22" s="18"/>
      <c r="C22" s="19"/>
      <c r="D22" s="20"/>
      <c r="E22" s="21"/>
    </row>
    <row r="23" spans="1:8" ht="15.75" thickBot="1" x14ac:dyDescent="0.3">
      <c r="A23" s="103" t="s">
        <v>57</v>
      </c>
      <c r="B23" s="104"/>
      <c r="C23" s="104"/>
      <c r="D23" s="104"/>
      <c r="E23" s="105"/>
    </row>
    <row r="24" spans="1:8" ht="15.75" thickBot="1" x14ac:dyDescent="0.3">
      <c r="A24" s="113" t="s">
        <v>36</v>
      </c>
      <c r="B24" s="114"/>
      <c r="C24" s="22"/>
      <c r="D24" s="23" t="s">
        <v>11</v>
      </c>
      <c r="E24" s="121">
        <f>C24*1.1</f>
        <v>0</v>
      </c>
    </row>
    <row r="25" spans="1:8" ht="15.75" thickBot="1" x14ac:dyDescent="0.3">
      <c r="A25" s="14"/>
      <c r="B25" s="14"/>
      <c r="C25" s="24"/>
      <c r="D25" s="14"/>
      <c r="E25" s="25"/>
    </row>
    <row r="26" spans="1:8" ht="15.75" thickBot="1" x14ac:dyDescent="0.3">
      <c r="A26" s="106" t="s">
        <v>4</v>
      </c>
      <c r="B26" s="107"/>
      <c r="C26" s="107"/>
      <c r="D26" s="107"/>
      <c r="E26" s="108"/>
    </row>
    <row r="27" spans="1:8" ht="15.75" thickBot="1" x14ac:dyDescent="0.3">
      <c r="A27" s="26"/>
      <c r="B27" s="27" t="s">
        <v>5</v>
      </c>
      <c r="C27" s="27" t="s">
        <v>1</v>
      </c>
      <c r="D27" s="27" t="s">
        <v>48</v>
      </c>
      <c r="E27" s="28"/>
    </row>
    <row r="28" spans="1:8" x14ac:dyDescent="0.25">
      <c r="A28" s="78"/>
      <c r="B28" s="74" t="s">
        <v>50</v>
      </c>
      <c r="C28" s="79"/>
      <c r="D28" s="80"/>
      <c r="E28" s="81"/>
    </row>
    <row r="29" spans="1:8" x14ac:dyDescent="0.25">
      <c r="A29" s="58"/>
      <c r="B29" s="75"/>
      <c r="C29" s="82"/>
      <c r="D29" s="83"/>
      <c r="E29" s="84"/>
      <c r="H29" s="76"/>
    </row>
    <row r="30" spans="1:8" x14ac:dyDescent="0.25">
      <c r="A30" s="29" t="s">
        <v>32</v>
      </c>
      <c r="B30" s="30">
        <v>43817</v>
      </c>
      <c r="C30" s="31">
        <v>100</v>
      </c>
      <c r="D30" s="32">
        <f>VLOOKUP(B30,Blad2!$A:$B,2,FALSE)</f>
        <v>0.80590000000000006</v>
      </c>
      <c r="E30" s="33">
        <f t="shared" ref="E30:E50" si="0">C30*D30</f>
        <v>80.59</v>
      </c>
      <c r="H30" s="77"/>
    </row>
    <row r="31" spans="1:8" x14ac:dyDescent="0.25">
      <c r="A31" s="34" t="s">
        <v>12</v>
      </c>
      <c r="B31" s="35" t="s">
        <v>49</v>
      </c>
      <c r="C31" s="36"/>
      <c r="D31" s="37">
        <f>VLOOKUP(B31,Blad2!$A:$B,2,FALSE)</f>
        <v>0</v>
      </c>
      <c r="E31" s="122">
        <f t="shared" si="0"/>
        <v>0</v>
      </c>
      <c r="F31" s="38"/>
    </row>
    <row r="32" spans="1:8" x14ac:dyDescent="0.25">
      <c r="A32" s="34" t="s">
        <v>13</v>
      </c>
      <c r="B32" s="35" t="s">
        <v>49</v>
      </c>
      <c r="C32" s="36"/>
      <c r="D32" s="37">
        <f>VLOOKUP(B32,Blad2!$A:$B,2,FALSE)</f>
        <v>0</v>
      </c>
      <c r="E32" s="122">
        <f t="shared" si="0"/>
        <v>0</v>
      </c>
      <c r="F32" s="38"/>
    </row>
    <row r="33" spans="1:11" x14ac:dyDescent="0.25">
      <c r="A33" s="34" t="s">
        <v>14</v>
      </c>
      <c r="B33" s="35" t="s">
        <v>49</v>
      </c>
      <c r="C33" s="36"/>
      <c r="D33" s="37">
        <f>VLOOKUP(B33,Blad2!$A:$B,2,FALSE)</f>
        <v>0</v>
      </c>
      <c r="E33" s="122">
        <f t="shared" si="0"/>
        <v>0</v>
      </c>
      <c r="F33" s="38"/>
    </row>
    <row r="34" spans="1:11" x14ac:dyDescent="0.25">
      <c r="A34" s="34" t="s">
        <v>15</v>
      </c>
      <c r="B34" s="35" t="s">
        <v>49</v>
      </c>
      <c r="C34" s="36"/>
      <c r="D34" s="37">
        <f>VLOOKUP(B34,Blad2!$A:$B,2,FALSE)</f>
        <v>0</v>
      </c>
      <c r="E34" s="122">
        <f t="shared" si="0"/>
        <v>0</v>
      </c>
      <c r="F34" s="38"/>
    </row>
    <row r="35" spans="1:11" x14ac:dyDescent="0.25">
      <c r="A35" s="34" t="s">
        <v>16</v>
      </c>
      <c r="B35" s="35" t="s">
        <v>49</v>
      </c>
      <c r="C35" s="36"/>
      <c r="D35" s="37">
        <f>VLOOKUP(B35,Blad2!$A:$B,2,FALSE)</f>
        <v>0</v>
      </c>
      <c r="E35" s="122">
        <f t="shared" si="0"/>
        <v>0</v>
      </c>
      <c r="F35" s="38"/>
    </row>
    <row r="36" spans="1:11" x14ac:dyDescent="0.25">
      <c r="A36" s="34" t="s">
        <v>17</v>
      </c>
      <c r="B36" s="35" t="s">
        <v>49</v>
      </c>
      <c r="C36" s="39"/>
      <c r="D36" s="37">
        <f>VLOOKUP(B36,Blad2!$A:$B,2,FALSE)</f>
        <v>0</v>
      </c>
      <c r="E36" s="122">
        <f t="shared" si="0"/>
        <v>0</v>
      </c>
      <c r="F36" s="38"/>
      <c r="K36" s="40"/>
    </row>
    <row r="37" spans="1:11" x14ac:dyDescent="0.25">
      <c r="A37" s="34" t="s">
        <v>18</v>
      </c>
      <c r="B37" s="35" t="s">
        <v>49</v>
      </c>
      <c r="C37" s="39"/>
      <c r="D37" s="37">
        <f>VLOOKUP(B37,Blad2!$A:$B,2,FALSE)</f>
        <v>0</v>
      </c>
      <c r="E37" s="122">
        <f t="shared" si="0"/>
        <v>0</v>
      </c>
      <c r="F37" s="38"/>
    </row>
    <row r="38" spans="1:11" x14ac:dyDescent="0.25">
      <c r="A38" s="34" t="s">
        <v>19</v>
      </c>
      <c r="B38" s="35" t="s">
        <v>49</v>
      </c>
      <c r="C38" s="39"/>
      <c r="D38" s="37">
        <f>VLOOKUP(B38,Blad2!$A:$B,2,FALSE)</f>
        <v>0</v>
      </c>
      <c r="E38" s="122">
        <f t="shared" si="0"/>
        <v>0</v>
      </c>
      <c r="F38" s="38"/>
    </row>
    <row r="39" spans="1:11" x14ac:dyDescent="0.25">
      <c r="A39" s="34" t="s">
        <v>20</v>
      </c>
      <c r="B39" s="35" t="s">
        <v>49</v>
      </c>
      <c r="C39" s="39"/>
      <c r="D39" s="37">
        <f>VLOOKUP(B39,Blad2!$A:$B,2,FALSE)</f>
        <v>0</v>
      </c>
      <c r="E39" s="122">
        <f t="shared" si="0"/>
        <v>0</v>
      </c>
      <c r="F39" s="38"/>
    </row>
    <row r="40" spans="1:11" x14ac:dyDescent="0.25">
      <c r="A40" s="34" t="s">
        <v>21</v>
      </c>
      <c r="B40" s="35" t="s">
        <v>49</v>
      </c>
      <c r="C40" s="39"/>
      <c r="D40" s="37">
        <f>VLOOKUP(B40,Blad2!$A:$B,2,FALSE)</f>
        <v>0</v>
      </c>
      <c r="E40" s="122">
        <f t="shared" si="0"/>
        <v>0</v>
      </c>
      <c r="F40" s="38"/>
    </row>
    <row r="41" spans="1:11" x14ac:dyDescent="0.25">
      <c r="A41" s="34" t="s">
        <v>22</v>
      </c>
      <c r="B41" s="35" t="s">
        <v>49</v>
      </c>
      <c r="C41" s="39"/>
      <c r="D41" s="37">
        <f>VLOOKUP(B41,Blad2!$A:$B,2,FALSE)</f>
        <v>0</v>
      </c>
      <c r="E41" s="122">
        <f t="shared" si="0"/>
        <v>0</v>
      </c>
      <c r="F41" s="38"/>
    </row>
    <row r="42" spans="1:11" x14ac:dyDescent="0.25">
      <c r="A42" s="34" t="s">
        <v>23</v>
      </c>
      <c r="B42" s="35" t="s">
        <v>49</v>
      </c>
      <c r="C42" s="39"/>
      <c r="D42" s="37">
        <f>VLOOKUP(B42,Blad2!$A:$B,2,FALSE)</f>
        <v>0</v>
      </c>
      <c r="E42" s="122">
        <f t="shared" si="0"/>
        <v>0</v>
      </c>
      <c r="F42" s="38"/>
    </row>
    <row r="43" spans="1:11" x14ac:dyDescent="0.25">
      <c r="A43" s="34" t="s">
        <v>24</v>
      </c>
      <c r="B43" s="35" t="s">
        <v>49</v>
      </c>
      <c r="C43" s="39"/>
      <c r="D43" s="37">
        <f>VLOOKUP(B43,Blad2!$A:$B,2,FALSE)</f>
        <v>0</v>
      </c>
      <c r="E43" s="122">
        <f t="shared" si="0"/>
        <v>0</v>
      </c>
      <c r="F43" s="38"/>
    </row>
    <row r="44" spans="1:11" x14ac:dyDescent="0.25">
      <c r="A44" s="34" t="s">
        <v>25</v>
      </c>
      <c r="B44" s="35" t="s">
        <v>49</v>
      </c>
      <c r="C44" s="39"/>
      <c r="D44" s="37">
        <f>VLOOKUP(B44,Blad2!$A:$B,2,FALSE)</f>
        <v>0</v>
      </c>
      <c r="E44" s="122">
        <f t="shared" si="0"/>
        <v>0</v>
      </c>
    </row>
    <row r="45" spans="1:11" x14ac:dyDescent="0.25">
      <c r="A45" s="34" t="s">
        <v>26</v>
      </c>
      <c r="B45" s="35" t="s">
        <v>49</v>
      </c>
      <c r="C45" s="39"/>
      <c r="D45" s="37">
        <f>VLOOKUP(B45,Blad2!$A:$B,2,FALSE)</f>
        <v>0</v>
      </c>
      <c r="E45" s="122">
        <f t="shared" si="0"/>
        <v>0</v>
      </c>
    </row>
    <row r="46" spans="1:11" x14ac:dyDescent="0.25">
      <c r="A46" s="34" t="s">
        <v>27</v>
      </c>
      <c r="B46" s="35" t="s">
        <v>49</v>
      </c>
      <c r="C46" s="39"/>
      <c r="D46" s="37">
        <f>VLOOKUP(B46,Blad2!$A:$B,2,FALSE)</f>
        <v>0</v>
      </c>
      <c r="E46" s="122">
        <f t="shared" si="0"/>
        <v>0</v>
      </c>
    </row>
    <row r="47" spans="1:11" x14ac:dyDescent="0.25">
      <c r="A47" s="34" t="s">
        <v>28</v>
      </c>
      <c r="B47" s="35" t="s">
        <v>49</v>
      </c>
      <c r="C47" s="39"/>
      <c r="D47" s="37">
        <f>VLOOKUP(B47,Blad2!$A:$B,2,FALSE)</f>
        <v>0</v>
      </c>
      <c r="E47" s="122">
        <f t="shared" si="0"/>
        <v>0</v>
      </c>
    </row>
    <row r="48" spans="1:11" x14ac:dyDescent="0.25">
      <c r="A48" s="34" t="s">
        <v>29</v>
      </c>
      <c r="B48" s="35" t="s">
        <v>49</v>
      </c>
      <c r="C48" s="39"/>
      <c r="D48" s="37">
        <f>VLOOKUP(B48,Blad2!$A:$B,2,FALSE)</f>
        <v>0</v>
      </c>
      <c r="E48" s="122">
        <f t="shared" si="0"/>
        <v>0</v>
      </c>
    </row>
    <row r="49" spans="1:5" x14ac:dyDescent="0.25">
      <c r="A49" s="34" t="s">
        <v>30</v>
      </c>
      <c r="B49" s="35" t="s">
        <v>49</v>
      </c>
      <c r="C49" s="39"/>
      <c r="D49" s="37">
        <f>VLOOKUP(B49,Blad2!$A:$B,2,FALSE)</f>
        <v>0</v>
      </c>
      <c r="E49" s="122">
        <f t="shared" si="0"/>
        <v>0</v>
      </c>
    </row>
    <row r="50" spans="1:5" ht="15.75" thickBot="1" x14ac:dyDescent="0.3">
      <c r="A50" s="41" t="s">
        <v>31</v>
      </c>
      <c r="B50" s="42" t="s">
        <v>49</v>
      </c>
      <c r="C50" s="43"/>
      <c r="D50" s="44">
        <f>VLOOKUP(B50,Blad2!$A:$B,2,FALSE)</f>
        <v>0</v>
      </c>
      <c r="E50" s="123">
        <f t="shared" si="0"/>
        <v>0</v>
      </c>
    </row>
    <row r="51" spans="1:5" ht="15.75" thickBot="1" x14ac:dyDescent="0.3">
      <c r="B51" s="45"/>
    </row>
    <row r="52" spans="1:5" ht="15.75" thickBot="1" x14ac:dyDescent="0.3">
      <c r="A52" s="71" t="s">
        <v>42</v>
      </c>
      <c r="B52" s="72"/>
      <c r="C52" s="72"/>
      <c r="D52" s="72"/>
      <c r="E52" s="73"/>
    </row>
    <row r="53" spans="1:5" x14ac:dyDescent="0.25">
      <c r="A53" s="94"/>
      <c r="B53" s="95"/>
      <c r="C53" s="46" t="s">
        <v>37</v>
      </c>
      <c r="D53" s="47" t="s">
        <v>38</v>
      </c>
      <c r="E53" s="48" t="s">
        <v>40</v>
      </c>
    </row>
    <row r="54" spans="1:5" x14ac:dyDescent="0.25">
      <c r="A54" s="67" t="s">
        <v>47</v>
      </c>
      <c r="B54" s="68"/>
      <c r="C54" s="15"/>
      <c r="D54" s="49">
        <v>0</v>
      </c>
      <c r="E54" s="118">
        <f>IF(D54&lt;22,0,((0.55+(0.55*($C$11-17)*0.09))))*C55</f>
        <v>0</v>
      </c>
    </row>
    <row r="55" spans="1:5" x14ac:dyDescent="0.25">
      <c r="A55" s="67" t="s">
        <v>46</v>
      </c>
      <c r="B55" s="68"/>
      <c r="C55" s="15"/>
      <c r="D55" s="49">
        <v>0</v>
      </c>
      <c r="E55" s="118">
        <f>IF(D55&lt;18,0,((0.55+(0.55*($C$11-17)*0.09))))*C55</f>
        <v>0</v>
      </c>
    </row>
    <row r="56" spans="1:5" ht="15.75" thickBot="1" x14ac:dyDescent="0.3">
      <c r="A56" s="69" t="s">
        <v>39</v>
      </c>
      <c r="B56" s="70"/>
      <c r="C56" s="16"/>
      <c r="D56" s="50">
        <v>0</v>
      </c>
      <c r="E56" s="120">
        <f>IF(D56&lt;26,0,((2.75+(2.75*($C$11-17)*0.09))))*C56</f>
        <v>0</v>
      </c>
    </row>
    <row r="57" spans="1:5" ht="15.75" thickBot="1" x14ac:dyDescent="0.3">
      <c r="B57" s="8"/>
      <c r="C57" s="51"/>
    </row>
    <row r="58" spans="1:5" ht="15.75" thickBot="1" x14ac:dyDescent="0.3">
      <c r="A58" s="55" t="s">
        <v>51</v>
      </c>
      <c r="B58" s="56"/>
      <c r="C58" s="56"/>
      <c r="D58" s="56"/>
      <c r="E58" s="57"/>
    </row>
    <row r="59" spans="1:5" x14ac:dyDescent="0.25">
      <c r="A59" s="58" t="s">
        <v>52</v>
      </c>
      <c r="B59" s="59"/>
      <c r="C59" s="59"/>
      <c r="D59" s="124"/>
      <c r="E59" s="125"/>
    </row>
    <row r="60" spans="1:5" x14ac:dyDescent="0.25">
      <c r="A60" s="60" t="s">
        <v>53</v>
      </c>
      <c r="B60" s="61"/>
      <c r="C60" s="61"/>
      <c r="D60" s="126"/>
      <c r="E60" s="127"/>
    </row>
    <row r="61" spans="1:5" x14ac:dyDescent="0.25">
      <c r="A61" s="64" t="s">
        <v>58</v>
      </c>
      <c r="B61" s="65"/>
      <c r="C61" s="66"/>
      <c r="D61" s="126"/>
      <c r="E61" s="127"/>
    </row>
    <row r="62" spans="1:5" x14ac:dyDescent="0.25">
      <c r="A62" s="60" t="s">
        <v>54</v>
      </c>
      <c r="B62" s="61"/>
      <c r="C62" s="61"/>
      <c r="D62" s="126"/>
      <c r="E62" s="127"/>
    </row>
    <row r="63" spans="1:5" ht="15.75" thickBot="1" x14ac:dyDescent="0.3">
      <c r="A63" s="62" t="s">
        <v>55</v>
      </c>
      <c r="B63" s="63"/>
      <c r="C63" s="63"/>
      <c r="D63" s="128"/>
      <c r="E63" s="129"/>
    </row>
    <row r="64" spans="1:5" x14ac:dyDescent="0.25">
      <c r="B64" s="45"/>
      <c r="C64" s="51"/>
    </row>
    <row r="65" spans="2:3" x14ac:dyDescent="0.25">
      <c r="B65" s="45"/>
      <c r="C65" s="51"/>
    </row>
    <row r="66" spans="2:3" x14ac:dyDescent="0.25">
      <c r="B66" s="45"/>
      <c r="C66" s="51"/>
    </row>
    <row r="67" spans="2:3" x14ac:dyDescent="0.25">
      <c r="B67" s="45"/>
      <c r="C67" s="51"/>
    </row>
    <row r="68" spans="2:3" x14ac:dyDescent="0.25">
      <c r="B68" s="45"/>
      <c r="C68" s="51"/>
    </row>
    <row r="69" spans="2:3" x14ac:dyDescent="0.25">
      <c r="B69" s="45"/>
      <c r="C69" s="51"/>
    </row>
    <row r="70" spans="2:3" x14ac:dyDescent="0.25">
      <c r="B70" s="45"/>
      <c r="C70" s="51"/>
    </row>
    <row r="71" spans="2:3" x14ac:dyDescent="0.25">
      <c r="B71" s="45"/>
      <c r="C71" s="51"/>
    </row>
    <row r="72" spans="2:3" x14ac:dyDescent="0.25">
      <c r="B72" s="45"/>
      <c r="C72" s="51"/>
    </row>
    <row r="73" spans="2:3" x14ac:dyDescent="0.25">
      <c r="B73" s="45"/>
      <c r="C73" s="51"/>
    </row>
    <row r="74" spans="2:3" x14ac:dyDescent="0.25">
      <c r="B74" s="45"/>
      <c r="C74" s="51"/>
    </row>
    <row r="75" spans="2:3" x14ac:dyDescent="0.25">
      <c r="B75" s="45"/>
      <c r="C75" s="51"/>
    </row>
    <row r="76" spans="2:3" x14ac:dyDescent="0.25">
      <c r="B76" s="45"/>
      <c r="C76" s="51"/>
    </row>
    <row r="77" spans="2:3" x14ac:dyDescent="0.25">
      <c r="B77" s="45"/>
      <c r="C77" s="51"/>
    </row>
    <row r="78" spans="2:3" x14ac:dyDescent="0.25">
      <c r="B78" s="45"/>
      <c r="C78" s="51"/>
    </row>
    <row r="79" spans="2:3" x14ac:dyDescent="0.25">
      <c r="B79" s="45"/>
      <c r="C79" s="51"/>
    </row>
    <row r="80" spans="2:3" x14ac:dyDescent="0.25">
      <c r="B80" s="45"/>
      <c r="C80" s="51"/>
    </row>
    <row r="81" spans="2:3" x14ac:dyDescent="0.25">
      <c r="B81" s="45"/>
      <c r="C81" s="51"/>
    </row>
    <row r="82" spans="2:3" x14ac:dyDescent="0.25">
      <c r="B82" s="45"/>
      <c r="C82" s="51"/>
    </row>
    <row r="83" spans="2:3" x14ac:dyDescent="0.25">
      <c r="B83" s="45"/>
      <c r="C83" s="51"/>
    </row>
    <row r="84" spans="2:3" x14ac:dyDescent="0.25">
      <c r="B84" s="45"/>
      <c r="C84" s="51"/>
    </row>
    <row r="85" spans="2:3" x14ac:dyDescent="0.25">
      <c r="B85" s="45"/>
      <c r="C85" s="51"/>
    </row>
    <row r="86" spans="2:3" x14ac:dyDescent="0.25">
      <c r="B86" s="45"/>
      <c r="C86" s="51"/>
    </row>
    <row r="87" spans="2:3" x14ac:dyDescent="0.25">
      <c r="B87" s="45"/>
      <c r="C87" s="51"/>
    </row>
    <row r="88" spans="2:3" x14ac:dyDescent="0.25">
      <c r="B88" s="45"/>
      <c r="C88" s="51"/>
    </row>
    <row r="89" spans="2:3" x14ac:dyDescent="0.25">
      <c r="B89" s="45"/>
      <c r="C89" s="51"/>
    </row>
    <row r="90" spans="2:3" x14ac:dyDescent="0.25">
      <c r="B90" s="45"/>
      <c r="C90" s="51"/>
    </row>
    <row r="91" spans="2:3" x14ac:dyDescent="0.25">
      <c r="B91" s="45"/>
      <c r="C91" s="51"/>
    </row>
    <row r="92" spans="2:3" x14ac:dyDescent="0.25">
      <c r="B92" s="45"/>
      <c r="C92" s="51"/>
    </row>
    <row r="93" spans="2:3" x14ac:dyDescent="0.25">
      <c r="B93" s="45"/>
      <c r="C93" s="51"/>
    </row>
    <row r="94" spans="2:3" x14ac:dyDescent="0.25">
      <c r="B94" s="45"/>
      <c r="C94" s="51"/>
    </row>
    <row r="95" spans="2:3" x14ac:dyDescent="0.25">
      <c r="B95" s="45"/>
      <c r="C95" s="51"/>
    </row>
    <row r="96" spans="2:3" x14ac:dyDescent="0.25">
      <c r="B96" s="45"/>
      <c r="C96" s="51"/>
    </row>
    <row r="97" spans="2:3" x14ac:dyDescent="0.25">
      <c r="B97" s="45"/>
      <c r="C97" s="51"/>
    </row>
    <row r="98" spans="2:3" x14ac:dyDescent="0.25">
      <c r="B98" s="45"/>
      <c r="C98" s="51"/>
    </row>
    <row r="99" spans="2:3" x14ac:dyDescent="0.25">
      <c r="B99" s="45"/>
      <c r="C99" s="51"/>
    </row>
    <row r="100" spans="2:3" x14ac:dyDescent="0.25">
      <c r="B100" s="45"/>
      <c r="C100" s="51"/>
    </row>
    <row r="101" spans="2:3" x14ac:dyDescent="0.25">
      <c r="B101" s="45"/>
      <c r="C101" s="51"/>
    </row>
    <row r="102" spans="2:3" x14ac:dyDescent="0.25">
      <c r="B102" s="45"/>
      <c r="C102" s="51"/>
    </row>
    <row r="103" spans="2:3" x14ac:dyDescent="0.25">
      <c r="B103" s="45"/>
      <c r="C103" s="51"/>
    </row>
  </sheetData>
  <sheetProtection algorithmName="SHA-512" hashValue="rnsenfGFYZB9tPV3Lv7SF3Cvv9Oe/t1tu4jxNHIC+INHc4Oi8HCJ/Es0eHIhxZ27Q/53VHRh58lbOKV7/gHbJA==" saltValue="P19ONL76d0WGOafUfmEyAw==" spinCount="100000" sheet="1" objects="1" scenarios="1"/>
  <mergeCells count="41">
    <mergeCell ref="A9:E9"/>
    <mergeCell ref="A1:E1"/>
    <mergeCell ref="H29:H30"/>
    <mergeCell ref="A28:A29"/>
    <mergeCell ref="C28:E29"/>
    <mergeCell ref="A4:E6"/>
    <mergeCell ref="A3:E3"/>
    <mergeCell ref="A14:B14"/>
    <mergeCell ref="D19:D21"/>
    <mergeCell ref="D10:E12"/>
    <mergeCell ref="D14:E14"/>
    <mergeCell ref="A23:E23"/>
    <mergeCell ref="A26:E26"/>
    <mergeCell ref="A8:B8"/>
    <mergeCell ref="A10:B10"/>
    <mergeCell ref="A11:B11"/>
    <mergeCell ref="A12:B12"/>
    <mergeCell ref="A13:B13"/>
    <mergeCell ref="A63:C63"/>
    <mergeCell ref="D59:E59"/>
    <mergeCell ref="D60:E60"/>
    <mergeCell ref="D62:E62"/>
    <mergeCell ref="D63:E63"/>
    <mergeCell ref="A61:C61"/>
    <mergeCell ref="D61:E61"/>
    <mergeCell ref="A2:E2"/>
    <mergeCell ref="A58:E58"/>
    <mergeCell ref="A59:C59"/>
    <mergeCell ref="A60:C60"/>
    <mergeCell ref="A62:C62"/>
    <mergeCell ref="A55:B55"/>
    <mergeCell ref="A56:B56"/>
    <mergeCell ref="A52:E52"/>
    <mergeCell ref="B28:B29"/>
    <mergeCell ref="A53:B53"/>
    <mergeCell ref="A54:B54"/>
    <mergeCell ref="A19:B19"/>
    <mergeCell ref="A20:B20"/>
    <mergeCell ref="A21:B21"/>
    <mergeCell ref="A24:B24"/>
    <mergeCell ref="A18:E18"/>
  </mergeCells>
  <conditionalFormatting sqref="E51 D30:E50">
    <cfRule type="expression" dxfId="1" priority="3">
      <formula>ISERROR(D30)</formula>
    </cfRule>
  </conditionalFormatting>
  <conditionalFormatting sqref="A4:E6">
    <cfRule type="expression" dxfId="0" priority="1">
      <formula>ISERROR(A4)</formula>
    </cfRule>
  </conditionalFormatting>
  <pageMargins left="0.7" right="0.7" top="0.75" bottom="0.75" header="0.3" footer="0.3"/>
  <pageSetup paperSize="9" scale="64" orientation="portrait" r:id="rId1"/>
  <ignoredErrors>
    <ignoredError sqref="E32:E33 D31:E31 E34:E50 D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3B02-D4F6-4408-B5E8-AFBED64573AE}">
  <dimension ref="A1:B140"/>
  <sheetViews>
    <sheetView workbookViewId="0">
      <selection activeCell="F14" sqref="F14"/>
    </sheetView>
  </sheetViews>
  <sheetFormatPr defaultRowHeight="15" x14ac:dyDescent="0.25"/>
  <cols>
    <col min="1" max="1" width="13.7109375" customWidth="1"/>
    <col min="2" max="2" width="17" customWidth="1"/>
    <col min="5" max="5" width="14.5703125" customWidth="1"/>
  </cols>
  <sheetData>
    <row r="1" spans="1:2" x14ac:dyDescent="0.25">
      <c r="A1" t="s">
        <v>49</v>
      </c>
      <c r="B1">
        <v>0</v>
      </c>
    </row>
    <row r="2" spans="1:2" x14ac:dyDescent="0.25">
      <c r="A2" s="2">
        <v>43724</v>
      </c>
      <c r="B2">
        <v>4.6806000000000001</v>
      </c>
    </row>
    <row r="3" spans="1:2" x14ac:dyDescent="0.25">
      <c r="A3" s="2">
        <v>43725</v>
      </c>
      <c r="B3">
        <v>4.6806000000000001</v>
      </c>
    </row>
    <row r="4" spans="1:2" x14ac:dyDescent="0.25">
      <c r="A4" s="2">
        <v>43726</v>
      </c>
      <c r="B4">
        <v>4.0449999999999999</v>
      </c>
    </row>
    <row r="5" spans="1:2" x14ac:dyDescent="0.25">
      <c r="A5" s="2">
        <v>43727</v>
      </c>
      <c r="B5">
        <v>4.0449999999999999</v>
      </c>
    </row>
    <row r="6" spans="1:2" x14ac:dyDescent="0.25">
      <c r="A6" s="2">
        <v>43728</v>
      </c>
      <c r="B6">
        <v>3.4380999999999999</v>
      </c>
    </row>
    <row r="7" spans="1:2" x14ac:dyDescent="0.25">
      <c r="A7" s="2">
        <v>43729</v>
      </c>
      <c r="B7">
        <v>3.4380999999999999</v>
      </c>
    </row>
    <row r="8" spans="1:2" x14ac:dyDescent="0.25">
      <c r="A8" s="2">
        <v>43730</v>
      </c>
      <c r="B8">
        <v>2.8603999999999998</v>
      </c>
    </row>
    <row r="9" spans="1:2" x14ac:dyDescent="0.25">
      <c r="A9" s="2">
        <v>43731</v>
      </c>
      <c r="B9">
        <v>2.8603999999999998</v>
      </c>
    </row>
    <row r="10" spans="1:2" x14ac:dyDescent="0.25">
      <c r="A10" s="2">
        <v>43732</v>
      </c>
      <c r="B10">
        <v>2.3113000000000001</v>
      </c>
    </row>
    <row r="11" spans="1:2" x14ac:dyDescent="0.25">
      <c r="A11" s="2">
        <v>43733</v>
      </c>
      <c r="B11">
        <v>2.3113000000000001</v>
      </c>
    </row>
    <row r="12" spans="1:2" x14ac:dyDescent="0.25">
      <c r="A12" s="2">
        <v>43734</v>
      </c>
      <c r="B12">
        <v>1.8202</v>
      </c>
    </row>
    <row r="13" spans="1:2" x14ac:dyDescent="0.25">
      <c r="A13" s="2">
        <v>43735</v>
      </c>
      <c r="B13">
        <v>1.8202</v>
      </c>
    </row>
    <row r="14" spans="1:2" x14ac:dyDescent="0.25">
      <c r="A14" s="2">
        <v>43736</v>
      </c>
      <c r="B14">
        <v>1.3868</v>
      </c>
    </row>
    <row r="15" spans="1:2" x14ac:dyDescent="0.25">
      <c r="A15" s="2">
        <v>43737</v>
      </c>
      <c r="B15">
        <v>1.3868</v>
      </c>
    </row>
    <row r="16" spans="1:2" x14ac:dyDescent="0.25">
      <c r="A16" s="2">
        <v>43738</v>
      </c>
      <c r="B16">
        <v>1.3868</v>
      </c>
    </row>
    <row r="17" spans="1:2" x14ac:dyDescent="0.25">
      <c r="A17" s="2">
        <v>43739</v>
      </c>
      <c r="B17">
        <v>1.3868</v>
      </c>
    </row>
    <row r="18" spans="1:2" x14ac:dyDescent="0.25">
      <c r="A18" s="2">
        <v>43740</v>
      </c>
      <c r="B18">
        <v>1.0113000000000001</v>
      </c>
    </row>
    <row r="19" spans="1:2" x14ac:dyDescent="0.25">
      <c r="A19" s="2">
        <v>43741</v>
      </c>
      <c r="B19">
        <v>1.0113000000000001</v>
      </c>
    </row>
    <row r="20" spans="1:2" x14ac:dyDescent="0.25">
      <c r="A20" s="2">
        <v>43742</v>
      </c>
      <c r="B20">
        <v>0.69340000000000002</v>
      </c>
    </row>
    <row r="21" spans="1:2" x14ac:dyDescent="0.25">
      <c r="A21" s="2">
        <v>43743</v>
      </c>
      <c r="B21">
        <v>0.69340000000000002</v>
      </c>
    </row>
    <row r="22" spans="1:2" x14ac:dyDescent="0.25">
      <c r="A22" s="2">
        <v>43744</v>
      </c>
      <c r="B22">
        <v>0.69340000000000002</v>
      </c>
    </row>
    <row r="23" spans="1:2" x14ac:dyDescent="0.25">
      <c r="A23" s="2">
        <v>43745</v>
      </c>
      <c r="B23">
        <v>0.43340000000000001</v>
      </c>
    </row>
    <row r="24" spans="1:2" x14ac:dyDescent="0.25">
      <c r="A24" s="2">
        <v>43746</v>
      </c>
      <c r="B24">
        <v>0.43340000000000001</v>
      </c>
    </row>
    <row r="25" spans="1:2" x14ac:dyDescent="0.25">
      <c r="A25" s="2">
        <v>43747</v>
      </c>
      <c r="B25">
        <v>0.43340000000000001</v>
      </c>
    </row>
    <row r="26" spans="1:2" x14ac:dyDescent="0.25">
      <c r="A26" s="2">
        <v>43748</v>
      </c>
      <c r="B26">
        <v>0.20219999999999999</v>
      </c>
    </row>
    <row r="27" spans="1:2" x14ac:dyDescent="0.25">
      <c r="A27" s="2">
        <v>43749</v>
      </c>
      <c r="B27">
        <v>0.20219999999999999</v>
      </c>
    </row>
    <row r="28" spans="1:2" x14ac:dyDescent="0.25">
      <c r="A28" s="2">
        <v>43750</v>
      </c>
      <c r="B28">
        <v>0.20219999999999999</v>
      </c>
    </row>
    <row r="29" spans="1:2" x14ac:dyDescent="0.25">
      <c r="A29" s="2">
        <v>43751</v>
      </c>
      <c r="B29">
        <v>0</v>
      </c>
    </row>
    <row r="30" spans="1:2" x14ac:dyDescent="0.25">
      <c r="A30" s="2">
        <v>43752</v>
      </c>
      <c r="B30">
        <v>0</v>
      </c>
    </row>
    <row r="31" spans="1:2" x14ac:dyDescent="0.25">
      <c r="A31" s="2">
        <v>43753</v>
      </c>
      <c r="B31">
        <v>0</v>
      </c>
    </row>
    <row r="32" spans="1:2" x14ac:dyDescent="0.25">
      <c r="A32" s="2">
        <v>43754</v>
      </c>
      <c r="B32">
        <v>0</v>
      </c>
    </row>
    <row r="33" spans="1:2" x14ac:dyDescent="0.25">
      <c r="A33" s="2">
        <v>43755</v>
      </c>
      <c r="B33">
        <v>0</v>
      </c>
    </row>
    <row r="34" spans="1:2" x14ac:dyDescent="0.25">
      <c r="A34" s="2">
        <v>43756</v>
      </c>
      <c r="B34">
        <v>0</v>
      </c>
    </row>
    <row r="35" spans="1:2" x14ac:dyDescent="0.25">
      <c r="A35" s="2">
        <v>43757</v>
      </c>
      <c r="B35">
        <v>0</v>
      </c>
    </row>
    <row r="36" spans="1:2" x14ac:dyDescent="0.25">
      <c r="A36" s="2">
        <v>43758</v>
      </c>
      <c r="B36">
        <v>0</v>
      </c>
    </row>
    <row r="37" spans="1:2" x14ac:dyDescent="0.25">
      <c r="A37" s="2">
        <v>43759</v>
      </c>
      <c r="B37">
        <v>0</v>
      </c>
    </row>
    <row r="38" spans="1:2" x14ac:dyDescent="0.25">
      <c r="A38" s="2">
        <v>43760</v>
      </c>
      <c r="B38">
        <v>0</v>
      </c>
    </row>
    <row r="39" spans="1:2" x14ac:dyDescent="0.25">
      <c r="A39" s="2">
        <v>43761</v>
      </c>
      <c r="B39">
        <v>0</v>
      </c>
    </row>
    <row r="40" spans="1:2" x14ac:dyDescent="0.25">
      <c r="A40" s="2">
        <v>43762</v>
      </c>
      <c r="B40">
        <v>0</v>
      </c>
    </row>
    <row r="41" spans="1:2" x14ac:dyDescent="0.25">
      <c r="A41" s="2">
        <v>43763</v>
      </c>
      <c r="B41">
        <v>0</v>
      </c>
    </row>
    <row r="42" spans="1:2" x14ac:dyDescent="0.25">
      <c r="A42" s="2">
        <v>43764</v>
      </c>
      <c r="B42">
        <v>0</v>
      </c>
    </row>
    <row r="43" spans="1:2" x14ac:dyDescent="0.25">
      <c r="A43" s="2">
        <v>43765</v>
      </c>
      <c r="B43">
        <v>0</v>
      </c>
    </row>
    <row r="44" spans="1:2" x14ac:dyDescent="0.25">
      <c r="A44" s="2">
        <v>43766</v>
      </c>
      <c r="B44">
        <v>0</v>
      </c>
    </row>
    <row r="45" spans="1:2" x14ac:dyDescent="0.25">
      <c r="A45" s="2">
        <v>43767</v>
      </c>
      <c r="B45">
        <v>0</v>
      </c>
    </row>
    <row r="46" spans="1:2" x14ac:dyDescent="0.25">
      <c r="A46" s="2">
        <v>43768</v>
      </c>
      <c r="B46">
        <v>0</v>
      </c>
    </row>
    <row r="47" spans="1:2" x14ac:dyDescent="0.25">
      <c r="A47" s="2">
        <v>43769</v>
      </c>
      <c r="B47">
        <v>0</v>
      </c>
    </row>
    <row r="48" spans="1:2" x14ac:dyDescent="0.25">
      <c r="A48" s="2">
        <v>43770</v>
      </c>
      <c r="B48">
        <v>0</v>
      </c>
    </row>
    <row r="49" spans="1:2" x14ac:dyDescent="0.25">
      <c r="A49" s="2">
        <v>43771</v>
      </c>
      <c r="B49">
        <v>0</v>
      </c>
    </row>
    <row r="50" spans="1:2" x14ac:dyDescent="0.25">
      <c r="A50" s="2">
        <v>43772</v>
      </c>
      <c r="B50">
        <v>0</v>
      </c>
    </row>
    <row r="51" spans="1:2" x14ac:dyDescent="0.25">
      <c r="A51" s="2">
        <v>43773</v>
      </c>
      <c r="B51">
        <v>0</v>
      </c>
    </row>
    <row r="52" spans="1:2" x14ac:dyDescent="0.25">
      <c r="A52" s="2">
        <v>43774</v>
      </c>
      <c r="B52">
        <v>0</v>
      </c>
    </row>
    <row r="53" spans="1:2" x14ac:dyDescent="0.25">
      <c r="A53" s="2">
        <v>43775</v>
      </c>
      <c r="B53">
        <v>0</v>
      </c>
    </row>
    <row r="54" spans="1:2" x14ac:dyDescent="0.25">
      <c r="A54" s="2">
        <v>43776</v>
      </c>
      <c r="B54">
        <v>0</v>
      </c>
    </row>
    <row r="55" spans="1:2" x14ac:dyDescent="0.25">
      <c r="A55" s="2">
        <v>43777</v>
      </c>
      <c r="B55">
        <v>0</v>
      </c>
    </row>
    <row r="56" spans="1:2" x14ac:dyDescent="0.25">
      <c r="A56" s="2">
        <v>43778</v>
      </c>
      <c r="B56">
        <v>0</v>
      </c>
    </row>
    <row r="57" spans="1:2" x14ac:dyDescent="0.25">
      <c r="A57" s="2">
        <v>43779</v>
      </c>
      <c r="B57">
        <v>0</v>
      </c>
    </row>
    <row r="58" spans="1:2" x14ac:dyDescent="0.25">
      <c r="A58" s="2">
        <v>43780</v>
      </c>
      <c r="B58">
        <v>0</v>
      </c>
    </row>
    <row r="59" spans="1:2" x14ac:dyDescent="0.25">
      <c r="A59" s="2">
        <v>43781</v>
      </c>
      <c r="B59">
        <v>0</v>
      </c>
    </row>
    <row r="60" spans="1:2" x14ac:dyDescent="0.25">
      <c r="A60" s="2">
        <v>43782</v>
      </c>
      <c r="B60">
        <v>0</v>
      </c>
    </row>
    <row r="61" spans="1:2" x14ac:dyDescent="0.25">
      <c r="A61" s="2">
        <v>43783</v>
      </c>
      <c r="B61">
        <v>0</v>
      </c>
    </row>
    <row r="62" spans="1:2" x14ac:dyDescent="0.25">
      <c r="A62" s="2">
        <v>43784</v>
      </c>
      <c r="B62">
        <v>0</v>
      </c>
    </row>
    <row r="63" spans="1:2" x14ac:dyDescent="0.25">
      <c r="A63" s="2">
        <v>43785</v>
      </c>
      <c r="B63">
        <v>0</v>
      </c>
    </row>
    <row r="64" spans="1:2" x14ac:dyDescent="0.25">
      <c r="A64" s="2">
        <v>43786</v>
      </c>
      <c r="B64">
        <v>0</v>
      </c>
    </row>
    <row r="65" spans="1:2" x14ac:dyDescent="0.25">
      <c r="A65" s="2">
        <v>43787</v>
      </c>
      <c r="B65">
        <v>0</v>
      </c>
    </row>
    <row r="66" spans="1:2" x14ac:dyDescent="0.25">
      <c r="A66" s="2">
        <v>43788</v>
      </c>
      <c r="B66">
        <v>0</v>
      </c>
    </row>
    <row r="67" spans="1:2" x14ac:dyDescent="0.25">
      <c r="A67" s="2">
        <v>43789</v>
      </c>
      <c r="B67">
        <v>0</v>
      </c>
    </row>
    <row r="68" spans="1:2" x14ac:dyDescent="0.25">
      <c r="A68" s="2">
        <v>43790</v>
      </c>
      <c r="B68">
        <v>0</v>
      </c>
    </row>
    <row r="69" spans="1:2" x14ac:dyDescent="0.25">
      <c r="A69" s="2">
        <v>43791</v>
      </c>
      <c r="B69">
        <v>0</v>
      </c>
    </row>
    <row r="70" spans="1:2" x14ac:dyDescent="0.25">
      <c r="A70" s="2">
        <v>43792</v>
      </c>
      <c r="B70">
        <v>0</v>
      </c>
    </row>
    <row r="71" spans="1:2" x14ac:dyDescent="0.25">
      <c r="A71" s="2">
        <v>43793</v>
      </c>
      <c r="B71">
        <v>0</v>
      </c>
    </row>
    <row r="72" spans="1:2" x14ac:dyDescent="0.25">
      <c r="A72" s="2">
        <v>43794</v>
      </c>
      <c r="B72">
        <v>0</v>
      </c>
    </row>
    <row r="73" spans="1:2" x14ac:dyDescent="0.25">
      <c r="A73" s="2">
        <v>43795</v>
      </c>
      <c r="B73">
        <v>0</v>
      </c>
    </row>
    <row r="74" spans="1:2" x14ac:dyDescent="0.25">
      <c r="A74" s="2">
        <v>43796</v>
      </c>
      <c r="B74">
        <v>0</v>
      </c>
    </row>
    <row r="75" spans="1:2" x14ac:dyDescent="0.25">
      <c r="A75" s="2">
        <v>43797</v>
      </c>
      <c r="B75">
        <v>0</v>
      </c>
    </row>
    <row r="76" spans="1:2" x14ac:dyDescent="0.25">
      <c r="A76" s="2">
        <v>43798</v>
      </c>
      <c r="B76">
        <v>0</v>
      </c>
    </row>
    <row r="77" spans="1:2" x14ac:dyDescent="0.25">
      <c r="A77" s="2">
        <v>43799</v>
      </c>
      <c r="B77">
        <v>0</v>
      </c>
    </row>
    <row r="78" spans="1:2" x14ac:dyDescent="0.25">
      <c r="A78" s="2">
        <v>43800</v>
      </c>
      <c r="B78">
        <v>0</v>
      </c>
    </row>
    <row r="79" spans="1:2" x14ac:dyDescent="0.25">
      <c r="A79" s="2">
        <v>43801</v>
      </c>
      <c r="B79">
        <v>0</v>
      </c>
    </row>
    <row r="80" spans="1:2" x14ac:dyDescent="0.25">
      <c r="A80" s="2">
        <v>43802</v>
      </c>
      <c r="B80">
        <v>0</v>
      </c>
    </row>
    <row r="81" spans="1:2" x14ac:dyDescent="0.25">
      <c r="A81" s="2">
        <v>43803</v>
      </c>
      <c r="B81">
        <v>0</v>
      </c>
    </row>
    <row r="82" spans="1:2" x14ac:dyDescent="0.25">
      <c r="A82" s="2">
        <v>43804</v>
      </c>
      <c r="B82">
        <v>0</v>
      </c>
    </row>
    <row r="83" spans="1:2" x14ac:dyDescent="0.25">
      <c r="A83" s="2">
        <v>43805</v>
      </c>
      <c r="B83">
        <v>0</v>
      </c>
    </row>
    <row r="84" spans="1:2" x14ac:dyDescent="0.25">
      <c r="A84" s="2">
        <v>43806</v>
      </c>
      <c r="B84">
        <v>0</v>
      </c>
    </row>
    <row r="85" spans="1:2" x14ac:dyDescent="0.25">
      <c r="A85" s="2">
        <v>43807</v>
      </c>
      <c r="B85">
        <v>0</v>
      </c>
    </row>
    <row r="86" spans="1:2" x14ac:dyDescent="0.25">
      <c r="A86" s="2">
        <v>43808</v>
      </c>
      <c r="B86">
        <v>0</v>
      </c>
    </row>
    <row r="87" spans="1:2" x14ac:dyDescent="0.25">
      <c r="A87" s="2">
        <v>43809</v>
      </c>
      <c r="B87">
        <v>0</v>
      </c>
    </row>
    <row r="88" spans="1:2" x14ac:dyDescent="0.25">
      <c r="A88" s="2">
        <v>43810</v>
      </c>
      <c r="B88">
        <v>0</v>
      </c>
    </row>
    <row r="89" spans="1:2" x14ac:dyDescent="0.25">
      <c r="A89" s="2">
        <v>43811</v>
      </c>
      <c r="B89">
        <v>0</v>
      </c>
    </row>
    <row r="90" spans="1:2" x14ac:dyDescent="0.25">
      <c r="A90" s="2">
        <v>43812</v>
      </c>
      <c r="B90">
        <v>0</v>
      </c>
    </row>
    <row r="91" spans="1:2" x14ac:dyDescent="0.25">
      <c r="A91" s="2">
        <v>43813</v>
      </c>
      <c r="B91">
        <v>0</v>
      </c>
    </row>
    <row r="92" spans="1:2" x14ac:dyDescent="0.25">
      <c r="A92" s="2">
        <v>43814</v>
      </c>
      <c r="B92">
        <v>0</v>
      </c>
    </row>
    <row r="93" spans="1:2" x14ac:dyDescent="0.25">
      <c r="A93" s="2">
        <v>43815</v>
      </c>
      <c r="B93" s="3">
        <v>0.64459999999999995</v>
      </c>
    </row>
    <row r="94" spans="1:2" x14ac:dyDescent="0.25">
      <c r="A94" s="2">
        <v>43816</v>
      </c>
      <c r="B94" s="3">
        <v>0.72519999999999996</v>
      </c>
    </row>
    <row r="95" spans="1:2" x14ac:dyDescent="0.25">
      <c r="A95" s="2">
        <v>43817</v>
      </c>
      <c r="B95" s="3">
        <v>0.80590000000000006</v>
      </c>
    </row>
    <row r="96" spans="1:2" x14ac:dyDescent="0.25">
      <c r="A96" s="2">
        <v>43818</v>
      </c>
      <c r="B96" s="3">
        <v>0.88639999999999997</v>
      </c>
    </row>
    <row r="97" spans="1:2" x14ac:dyDescent="0.25">
      <c r="A97" s="2">
        <v>43819</v>
      </c>
      <c r="B97" s="3">
        <v>0.96689999999999998</v>
      </c>
    </row>
    <row r="98" spans="1:2" x14ac:dyDescent="0.25">
      <c r="A98" s="2">
        <v>43820</v>
      </c>
      <c r="B98" s="3">
        <v>1.0476000000000001</v>
      </c>
    </row>
    <row r="99" spans="1:2" x14ac:dyDescent="0.25">
      <c r="A99" s="2">
        <v>43821</v>
      </c>
      <c r="B99" s="3">
        <v>1.1281999999999999</v>
      </c>
    </row>
    <row r="100" spans="1:2" x14ac:dyDescent="0.25">
      <c r="A100" s="2">
        <v>43822</v>
      </c>
      <c r="B100" s="3">
        <v>1.2085999999999999</v>
      </c>
    </row>
    <row r="101" spans="1:2" x14ac:dyDescent="0.25">
      <c r="A101" s="2">
        <v>43823</v>
      </c>
      <c r="B101" s="3">
        <v>1.2890999999999999</v>
      </c>
    </row>
    <row r="102" spans="1:2" x14ac:dyDescent="0.25">
      <c r="A102" s="2">
        <v>43824</v>
      </c>
      <c r="B102" s="3">
        <v>1.3697999999999999</v>
      </c>
    </row>
    <row r="103" spans="1:2" x14ac:dyDescent="0.25">
      <c r="A103" s="2">
        <v>43825</v>
      </c>
      <c r="B103" s="3">
        <v>1.4502999999999999</v>
      </c>
    </row>
    <row r="104" spans="1:2" x14ac:dyDescent="0.25">
      <c r="A104" s="2">
        <v>43826</v>
      </c>
      <c r="B104" s="3">
        <v>1.5308999999999999</v>
      </c>
    </row>
    <row r="105" spans="1:2" x14ac:dyDescent="0.25">
      <c r="A105" s="2">
        <v>43827</v>
      </c>
      <c r="B105" s="3">
        <v>1.6115000000000002</v>
      </c>
    </row>
    <row r="106" spans="1:2" x14ac:dyDescent="0.25">
      <c r="A106" s="2">
        <v>43828</v>
      </c>
      <c r="B106" s="3">
        <v>1.6919999999999999</v>
      </c>
    </row>
    <row r="107" spans="1:2" x14ac:dyDescent="0.25">
      <c r="A107" s="2">
        <v>43829</v>
      </c>
      <c r="B107" s="3">
        <v>1.7726</v>
      </c>
    </row>
    <row r="108" spans="1:2" x14ac:dyDescent="0.25">
      <c r="A108" s="2">
        <v>43830</v>
      </c>
      <c r="B108" s="3">
        <v>1.8533000000000002</v>
      </c>
    </row>
    <row r="109" spans="1:2" x14ac:dyDescent="0.25">
      <c r="A109" s="2">
        <v>43831</v>
      </c>
      <c r="B109" s="3">
        <v>1.9339</v>
      </c>
    </row>
    <row r="110" spans="1:2" x14ac:dyDescent="0.25">
      <c r="A110" s="2">
        <v>43832</v>
      </c>
      <c r="B110" s="3">
        <v>2.0146000000000002</v>
      </c>
    </row>
    <row r="111" spans="1:2" x14ac:dyDescent="0.25">
      <c r="A111" s="2">
        <v>43833</v>
      </c>
      <c r="B111" s="3">
        <v>2.0952000000000002</v>
      </c>
    </row>
    <row r="112" spans="1:2" x14ac:dyDescent="0.25">
      <c r="A112" s="2">
        <v>43834</v>
      </c>
      <c r="B112" s="3">
        <v>2.1758999999999999</v>
      </c>
    </row>
    <row r="113" spans="1:2" x14ac:dyDescent="0.25">
      <c r="A113" s="2">
        <v>43835</v>
      </c>
      <c r="B113" s="3">
        <v>2.2565</v>
      </c>
    </row>
    <row r="114" spans="1:2" x14ac:dyDescent="0.25">
      <c r="A114" s="2">
        <v>43836</v>
      </c>
      <c r="B114" s="3">
        <v>2.3372000000000002</v>
      </c>
    </row>
    <row r="115" spans="1:2" x14ac:dyDescent="0.25">
      <c r="A115" s="2">
        <v>43837</v>
      </c>
      <c r="B115" s="3">
        <v>2.4178000000000002</v>
      </c>
    </row>
    <row r="116" spans="1:2" x14ac:dyDescent="0.25">
      <c r="A116" s="2">
        <v>43838</v>
      </c>
      <c r="B116" s="3">
        <v>2.4984999999999999</v>
      </c>
    </row>
    <row r="117" spans="1:2" x14ac:dyDescent="0.25">
      <c r="A117" s="2">
        <v>43839</v>
      </c>
      <c r="B117" s="3">
        <v>2.5791000000000004</v>
      </c>
    </row>
    <row r="118" spans="1:2" x14ac:dyDescent="0.25">
      <c r="A118" s="2">
        <v>43840</v>
      </c>
      <c r="B118" s="3">
        <v>2.6598000000000002</v>
      </c>
    </row>
    <row r="119" spans="1:2" x14ac:dyDescent="0.25">
      <c r="A119" s="2">
        <v>43841</v>
      </c>
      <c r="B119" s="3">
        <v>2.7404999999999999</v>
      </c>
    </row>
    <row r="120" spans="1:2" x14ac:dyDescent="0.25">
      <c r="A120" s="2">
        <v>43842</v>
      </c>
      <c r="B120" s="3">
        <v>2.8212000000000002</v>
      </c>
    </row>
    <row r="121" spans="1:2" x14ac:dyDescent="0.25">
      <c r="A121" s="2">
        <v>43843</v>
      </c>
      <c r="B121" s="3">
        <v>2.9018999999999999</v>
      </c>
    </row>
    <row r="122" spans="1:2" x14ac:dyDescent="0.25">
      <c r="A122" s="2">
        <v>43844</v>
      </c>
      <c r="B122" s="3">
        <v>2.9825999999999997</v>
      </c>
    </row>
    <row r="123" spans="1:2" x14ac:dyDescent="0.25">
      <c r="A123" s="2">
        <v>43845</v>
      </c>
      <c r="B123" s="3">
        <v>3.0632999999999999</v>
      </c>
    </row>
    <row r="124" spans="1:2" x14ac:dyDescent="0.25">
      <c r="A124" s="2">
        <v>43846</v>
      </c>
      <c r="B124" s="3">
        <v>3.1439999999999997</v>
      </c>
    </row>
    <row r="125" spans="1:2" x14ac:dyDescent="0.25">
      <c r="A125" s="2">
        <v>43847</v>
      </c>
      <c r="B125" s="3">
        <v>3.2247000000000003</v>
      </c>
    </row>
    <row r="126" spans="1:2" x14ac:dyDescent="0.25">
      <c r="A126" s="2">
        <v>43848</v>
      </c>
      <c r="B126" s="3">
        <v>3.3054000000000001</v>
      </c>
    </row>
    <row r="127" spans="1:2" x14ac:dyDescent="0.25">
      <c r="A127" s="2">
        <v>43849</v>
      </c>
      <c r="B127" s="3">
        <v>3.3861000000000003</v>
      </c>
    </row>
    <row r="128" spans="1:2" x14ac:dyDescent="0.25">
      <c r="A128" s="2">
        <v>43850</v>
      </c>
      <c r="B128" s="3">
        <v>3.4668000000000001</v>
      </c>
    </row>
    <row r="129" spans="1:2" x14ac:dyDescent="0.25">
      <c r="A129" s="2">
        <v>43851</v>
      </c>
      <c r="B129" s="3">
        <v>3.5474999999999999</v>
      </c>
    </row>
    <row r="130" spans="1:2" x14ac:dyDescent="0.25">
      <c r="A130" s="2">
        <v>43852</v>
      </c>
      <c r="B130" s="3">
        <v>3.6282000000000001</v>
      </c>
    </row>
    <row r="131" spans="1:2" x14ac:dyDescent="0.25">
      <c r="A131" s="2">
        <v>43853</v>
      </c>
      <c r="B131" s="3">
        <v>3.7088999999999999</v>
      </c>
    </row>
    <row r="132" spans="1:2" x14ac:dyDescent="0.25">
      <c r="A132" s="2">
        <v>43854</v>
      </c>
      <c r="B132" s="3">
        <v>3.7895999999999996</v>
      </c>
    </row>
    <row r="133" spans="1:2" x14ac:dyDescent="0.25">
      <c r="A133" s="2">
        <v>43855</v>
      </c>
      <c r="B133" s="3">
        <v>3.8702999999999999</v>
      </c>
    </row>
    <row r="134" spans="1:2" x14ac:dyDescent="0.25">
      <c r="A134" s="2">
        <v>43856</v>
      </c>
      <c r="B134" s="3">
        <v>3.9510000000000001</v>
      </c>
    </row>
    <row r="135" spans="1:2" x14ac:dyDescent="0.25">
      <c r="A135" s="2">
        <v>43857</v>
      </c>
      <c r="B135" s="3">
        <v>4.0316999999999998</v>
      </c>
    </row>
    <row r="136" spans="1:2" x14ac:dyDescent="0.25">
      <c r="A136" s="2">
        <v>43858</v>
      </c>
      <c r="B136" s="3">
        <v>4.1124000000000001</v>
      </c>
    </row>
    <row r="137" spans="1:2" x14ac:dyDescent="0.25">
      <c r="A137" s="2">
        <v>43859</v>
      </c>
      <c r="B137" s="3">
        <v>4.1931000000000003</v>
      </c>
    </row>
    <row r="138" spans="1:2" x14ac:dyDescent="0.25">
      <c r="A138" s="2">
        <v>43860</v>
      </c>
      <c r="B138" s="3">
        <v>4.2737999999999996</v>
      </c>
    </row>
    <row r="139" spans="1:2" x14ac:dyDescent="0.25">
      <c r="A139" s="2">
        <v>43861</v>
      </c>
      <c r="B139" s="3">
        <v>4.3544999999999998</v>
      </c>
    </row>
    <row r="140" spans="1:2" x14ac:dyDescent="0.25">
      <c r="A140" s="1"/>
      <c r="B140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van dijck</dc:creator>
  <cp:lastModifiedBy>eric van dijck</cp:lastModifiedBy>
  <cp:lastPrinted>2020-06-30T09:19:55Z</cp:lastPrinted>
  <dcterms:created xsi:type="dcterms:W3CDTF">2020-06-11T13:49:47Z</dcterms:created>
  <dcterms:modified xsi:type="dcterms:W3CDTF">2020-06-30T09:53:26Z</dcterms:modified>
</cp:coreProperties>
</file>